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925" activeTab="1"/>
  </bookViews>
  <sheets>
    <sheet name="目录" sheetId="15" r:id="rId1"/>
    <sheet name="单位收支预算总表" sheetId="2" r:id="rId2"/>
    <sheet name="单位收入预算总表" sheetId="3" r:id="rId3"/>
    <sheet name="单位支出预算总表" sheetId="4" r:id="rId4"/>
    <sheet name="财政拨款收支预算总表" sheetId="5" r:id="rId5"/>
    <sheet name="一般公共预算支出表" sheetId="6" r:id="rId6"/>
    <sheet name="一般公共预算基本支出明细表（按经济分类）" sheetId="1" r:id="rId7"/>
    <sheet name="政府性基金预算支出表" sheetId="7" r:id="rId8"/>
    <sheet name="国有资本经营预算支出表" sheetId="8" r:id="rId9"/>
    <sheet name="财政拨款“三公”经费预算支出表" sheetId="9" r:id="rId10"/>
    <sheet name="基本支出预算总表" sheetId="10" r:id="rId11"/>
    <sheet name="项目支出预算总表" sheetId="11" r:id="rId12"/>
    <sheet name="单位政府采购预算表" sheetId="12" r:id="rId13"/>
    <sheet name="省对下转移支付预算表" sheetId="13" r:id="rId14"/>
    <sheet name="项目支出绩效目标表" sheetId="14" r:id="rId15"/>
  </sheets>
  <externalReferences>
    <externalReference r:id="rId16"/>
  </externalReferences>
  <definedNames>
    <definedName name="_xlnm._FilterDatabase" localSheetId="6" hidden="1">'一般公共预算基本支出明细表（按经济分类）'!$A$4:$C$93</definedName>
    <definedName name="_xlnm.Print_Titles" localSheetId="3">单位支出预算总表!$3:$6</definedName>
    <definedName name="_xlnm.Print_Titles" localSheetId="6">'一般公共预算基本支出明细表（按经济分类）'!$3:$4</definedName>
    <definedName name="_xlnm.Print_Titles" localSheetId="10">基本支出预算总表!$4:$5</definedName>
    <definedName name="_xlnm.Print_Titles" localSheetId="11">项目支出预算总表!$4:$5</definedName>
    <definedName name="_xlnm._FilterDatabase" localSheetId="3" hidden="1">单位支出预算总表!$A$9:$W$39</definedName>
    <definedName name="_xlnm.Print_Area" localSheetId="3">单位支出预算总表!$A$2:$W$38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<sst xmlns="http://schemas.openxmlformats.org/spreadsheetml/2006/main" count="804" uniqueCount="374">
  <si>
    <t>单位预算公开报表目录</t>
  </si>
  <si>
    <t>一、单位收支预算总表</t>
  </si>
  <si>
    <t>二、单位收入预算总表</t>
  </si>
  <si>
    <t>三、单位支出预算总表</t>
  </si>
  <si>
    <t>四、财政拨款收支预算总表</t>
  </si>
  <si>
    <t>五、一般公共预算支出表</t>
  </si>
  <si>
    <t>六、一般公共预算基本支出明细表（按经济分类）</t>
  </si>
  <si>
    <t>七、政府性基金预算支出表</t>
  </si>
  <si>
    <t>八、国有资本经营预算支出表</t>
  </si>
  <si>
    <t>九、财政拨款“三公”经费预算支出表</t>
  </si>
  <si>
    <t>十、基本支出预算总表</t>
  </si>
  <si>
    <t>十一、项目支出预算总表</t>
  </si>
  <si>
    <t>十二、单位政府采购预算表</t>
  </si>
  <si>
    <t>十三、省对下转移支付预算表</t>
  </si>
  <si>
    <t>十四、项目支出绩效目标表</t>
  </si>
  <si>
    <t xml:space="preserve"> </t>
  </si>
  <si>
    <t>表1</t>
  </si>
  <si>
    <t>2025年单位收支预算总表</t>
  </si>
  <si>
    <t>单位名称： 麻江县住房和城乡建设局</t>
  </si>
  <si>
    <t>单位：万元</t>
  </si>
  <si>
    <t>收入</t>
  </si>
  <si>
    <t>支出</t>
  </si>
  <si>
    <t>项目</t>
  </si>
  <si>
    <t>预算数</t>
  </si>
  <si>
    <t>一、本年收入</t>
  </si>
  <si>
    <t>一、本年支出</t>
  </si>
  <si>
    <t>（一）财政拨款收入</t>
  </si>
  <si>
    <t>（一）一般公共服务支出</t>
  </si>
  <si>
    <t>1.一般公共预算拨款收入</t>
  </si>
  <si>
    <t>（二）外交支出</t>
  </si>
  <si>
    <t>2.政府性基金预算拨款收入</t>
  </si>
  <si>
    <t>（三）国防支出</t>
  </si>
  <si>
    <t>3.国有资本经营预算拨款收入</t>
  </si>
  <si>
    <t>（四）公共安全支出</t>
  </si>
  <si>
    <t>（二）财政专户管理资金收入</t>
  </si>
  <si>
    <t>（五）教育支出</t>
  </si>
  <si>
    <t>（三）单位资金收入</t>
  </si>
  <si>
    <t>（六）科学技术支出</t>
  </si>
  <si>
    <t>1.事业收入</t>
  </si>
  <si>
    <t>（七）文化旅游体育与传媒支出</t>
  </si>
  <si>
    <t>2.事业单位经营收入</t>
  </si>
  <si>
    <t>（八）社会保障和就业支出</t>
  </si>
  <si>
    <t>3.上级补助收入</t>
  </si>
  <si>
    <t>（九）卫生健康支出</t>
  </si>
  <si>
    <t>4.附属单位上缴收入</t>
  </si>
  <si>
    <t>（十）节能环保支出</t>
  </si>
  <si>
    <t>5.其他收入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</si>
  <si>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</si>
  <si>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</si>
  <si>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</si>
  <si>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</si>
  <si>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</si>
  <si>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</si>
  <si>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</si>
  <si>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</si>
  <si>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</si>
  <si>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</si>
  <si>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</si>
  <si>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</si>
  <si>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</si>
  <si>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</si>
  <si>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（二十五）债务还本支出</t>
  </si>
  <si>
    <t>（二十六）债务付息支出</t>
  </si>
  <si>
    <t>（二十七）债务发行费用支出</t>
  </si>
  <si>
    <t>（二十八）抗疫特别国债安排的支出</t>
  </si>
  <si>
    <t>二、上年结转结余</t>
  </si>
  <si>
    <t>二、年终结转结余（非财政拨款）</t>
  </si>
  <si>
    <t>收入总计</t>
  </si>
  <si>
    <t>支出总计</t>
  </si>
  <si>
    <t xml:space="preserve">注： 保留两位小数。 </t>
  </si>
  <si>
    <t>表2</t>
  </si>
  <si>
    <t>2025年单位收入预算总表</t>
  </si>
  <si>
    <t>单位名称：麻江县住房和城乡建设局</t>
  </si>
  <si>
    <t>部门（单位）名称</t>
  </si>
  <si>
    <t>本年收入</t>
  </si>
  <si>
    <t>上年结转结余</t>
  </si>
  <si>
    <t>合计</t>
  </si>
  <si>
    <t>财政拨款</t>
  </si>
  <si>
    <t>财政专户管理资金</t>
  </si>
  <si>
    <t>单位资金</t>
  </si>
  <si>
    <t>小计</t>
  </si>
  <si>
    <t>一般公共预算拨款</t>
  </si>
  <si>
    <t>政府性基金预算收入</t>
  </si>
  <si>
    <t>国有资本经营预算拨款</t>
  </si>
  <si>
    <t>事业收入</t>
  </si>
  <si>
    <t>事业单位经营收入</t>
  </si>
  <si>
    <t>上级补助收入</t>
  </si>
  <si>
    <t>附属单位上缴收入</t>
  </si>
  <si>
    <t>其他收入</t>
  </si>
  <si>
    <t>政府性基金预算拨款</t>
  </si>
  <si>
    <t>栏次</t>
  </si>
  <si>
    <t>1=2+14</t>
  </si>
  <si>
    <t>2=3+7+8</t>
  </si>
  <si>
    <t>3=4+5+6</t>
  </si>
  <si>
    <t>8=9+10+11+12+13</t>
  </si>
  <si>
    <t>14=15+19+20</t>
  </si>
  <si>
    <t>15=16+17+18</t>
  </si>
  <si>
    <t>麻江县住房和城乡建设局本级</t>
  </si>
  <si>
    <t xml:space="preserve">注： 保留两位小数。  </t>
  </si>
  <si>
    <t>表3</t>
  </si>
  <si>
    <t>2025年单位支出预算总表</t>
  </si>
  <si>
    <t>功能科目</t>
  </si>
  <si>
    <t>本年支出</t>
  </si>
  <si>
    <t>年终结转结余（非财政拨款）</t>
  </si>
  <si>
    <t>基本支出小计</t>
  </si>
  <si>
    <t>项目支出小计</t>
  </si>
  <si>
    <t>一般公共预算</t>
  </si>
  <si>
    <t>政府性基金预算</t>
  </si>
  <si>
    <t>国有资本经营预算</t>
  </si>
  <si>
    <t>科目编码</t>
  </si>
  <si>
    <t>科目名称</t>
  </si>
  <si>
    <t>基本支出</t>
  </si>
  <si>
    <t>项目支出</t>
  </si>
  <si>
    <t>1=2+20</t>
  </si>
  <si>
    <t>2=3+4=5+8+11+14+17</t>
  </si>
  <si>
    <t>3=6+9+12+15+18</t>
  </si>
  <si>
    <t>4=7+10+13+16+19</t>
  </si>
  <si>
    <t>5=6+7</t>
  </si>
  <si>
    <t>8=9+10</t>
  </si>
  <si>
    <t>11=12+13</t>
  </si>
  <si>
    <t>14=15+16</t>
  </si>
  <si>
    <t>17=18+19</t>
  </si>
  <si>
    <t>社会保障和就业支出</t>
  </si>
  <si>
    <t>行政事业单位养老支出</t>
  </si>
  <si>
    <t>机关事业单位基本养老保险缴费支出</t>
  </si>
  <si>
    <t>机关事业单位职业年金缴费支出</t>
  </si>
  <si>
    <t>其他行政事业单位养老支出</t>
  </si>
  <si>
    <t>卫生健康支出</t>
  </si>
  <si>
    <t>行政事业单位医疗</t>
  </si>
  <si>
    <t>行政单位医疗</t>
  </si>
  <si>
    <t>公务员医疗补助</t>
  </si>
  <si>
    <t>其他行政事业单位医疗支出</t>
  </si>
  <si>
    <t>城乡社区支出</t>
  </si>
  <si>
    <t>城乡社区管理事务</t>
  </si>
  <si>
    <t>行政运行</t>
  </si>
  <si>
    <t>城管执法</t>
  </si>
  <si>
    <t>城乡社区公共设施</t>
  </si>
  <si>
    <t>其他城乡社区公共设施支出</t>
  </si>
  <si>
    <t>城乡社区环境卫生</t>
  </si>
  <si>
    <t>建设市场管理与监督</t>
  </si>
  <si>
    <t>其他城乡社区支出</t>
  </si>
  <si>
    <t>住房保障支出</t>
  </si>
  <si>
    <t>保障性安居工程支出</t>
  </si>
  <si>
    <t>[2210199]</t>
  </si>
  <si>
    <t>其他保障性安居工程支出</t>
  </si>
  <si>
    <t>[2210103]</t>
  </si>
  <si>
    <t>棚户区改造</t>
  </si>
  <si>
    <t>住房改革支出</t>
  </si>
  <si>
    <t>住房公积金</t>
  </si>
  <si>
    <t>购房补贴</t>
  </si>
  <si>
    <t>表4</t>
  </si>
  <si>
    <t>2025年财政拨款收支预算总表</t>
  </si>
  <si>
    <t>（一）一般公共预算拨款收入</t>
  </si>
  <si>
    <t>（二）政府性基金预算拨款收入</t>
  </si>
  <si>
    <t>（三）国有资本经营预算拨款收入</t>
  </si>
  <si>
    <t>二、年终结转结余</t>
  </si>
  <si>
    <t>表5</t>
  </si>
  <si>
    <t>2025年一般公共预算支出表</t>
  </si>
  <si>
    <t>功能分类科目</t>
  </si>
  <si>
    <t>本年支出总计</t>
  </si>
  <si>
    <t>县本级财力安排</t>
  </si>
  <si>
    <t>中央补助</t>
  </si>
  <si>
    <t>原一般公共预算安排支出</t>
  </si>
  <si>
    <t>纳入一般公共预算管理非税收入安排支出</t>
  </si>
  <si>
    <t>1=2+3</t>
  </si>
  <si>
    <t>3=4+7</t>
  </si>
  <si>
    <t>4=5+6</t>
  </si>
  <si>
    <t xml:space="preserve">           </t>
  </si>
  <si>
    <t>2025年一般公共预算基本支出明细表（按经济分类）</t>
  </si>
  <si>
    <t>政府预算经济分类科目</t>
  </si>
  <si>
    <t>部门预算经济分类科目</t>
  </si>
  <si>
    <t>金额</t>
  </si>
  <si>
    <t>[501]机关工资福利支出</t>
  </si>
  <si>
    <t>[301]工资福利支出</t>
  </si>
  <si>
    <t xml:space="preserve">  [50101]工资奖金津补贴</t>
  </si>
  <si>
    <t xml:space="preserve">  [30101]基本工资</t>
  </si>
  <si>
    <t xml:space="preserve">  [30102]津贴补贴</t>
  </si>
  <si>
    <t xml:space="preserve">  [30103]奖金</t>
  </si>
  <si>
    <t xml:space="preserve">  [30107]绩效工资</t>
  </si>
  <si>
    <t xml:space="preserve">  [50102]社会保障缴费</t>
  </si>
  <si>
    <t xml:space="preserve">  [30108]机关事业单位基本养老保险缴费</t>
  </si>
  <si>
    <t xml:space="preserve">  [30109]职业年金缴费</t>
  </si>
  <si>
    <t xml:space="preserve">  [30110]职工基本医疗保险缴费</t>
  </si>
  <si>
    <t xml:space="preserve">  [30111]公务员医疗补助缴费</t>
  </si>
  <si>
    <t xml:space="preserve">  [30112]其他社会保障缴费</t>
  </si>
  <si>
    <t xml:space="preserve">  [50103]住房公积金</t>
  </si>
  <si>
    <t xml:space="preserve">  [30113]住房公积金</t>
  </si>
  <si>
    <t xml:space="preserve">  [50199]其他工资福利支出</t>
  </si>
  <si>
    <t xml:space="preserve">  [30106]伙食补助费</t>
  </si>
  <si>
    <t xml:space="preserve">  [30114]医疗费</t>
  </si>
  <si>
    <t xml:space="preserve">  [30199]其他工资福利支出</t>
  </si>
  <si>
    <t>[502]机关商品和服务支出</t>
  </si>
  <si>
    <t>[302]商品和服务支出</t>
  </si>
  <si>
    <t xml:space="preserve">  [50201]办公经费</t>
  </si>
  <si>
    <t xml:space="preserve">  [30201]办公费</t>
  </si>
  <si>
    <t xml:space="preserve">  [30202]印刷费</t>
  </si>
  <si>
    <t xml:space="preserve">  [30204]手续费</t>
  </si>
  <si>
    <t xml:space="preserve">  [30205]水费</t>
  </si>
  <si>
    <t xml:space="preserve">  [30206]电费</t>
  </si>
  <si>
    <t xml:space="preserve">  [30207]邮电费</t>
  </si>
  <si>
    <t xml:space="preserve">  [30209]物业管理费</t>
  </si>
  <si>
    <t xml:space="preserve">  [30211]差旅费</t>
  </si>
  <si>
    <t xml:space="preserve">  [30228]工会经费</t>
  </si>
  <si>
    <t xml:space="preserve">  [30229]福利费</t>
  </si>
  <si>
    <t xml:space="preserve">  [30239]其他交通费用</t>
  </si>
  <si>
    <t xml:space="preserve">  [50202]会议费</t>
  </si>
  <si>
    <t xml:space="preserve">  [30215]会议费</t>
  </si>
  <si>
    <t xml:space="preserve">  [50203]培训费</t>
  </si>
  <si>
    <t xml:space="preserve">  [30216]培训费</t>
  </si>
  <si>
    <t xml:space="preserve">  [50205]委托业务费</t>
  </si>
  <si>
    <t xml:space="preserve">  [30226]劳务费</t>
  </si>
  <si>
    <t xml:space="preserve">  [30227]委托业务费</t>
  </si>
  <si>
    <t xml:space="preserve">  [50206]公务接待费</t>
  </si>
  <si>
    <t xml:space="preserve">  [30217]公务接待费</t>
  </si>
  <si>
    <t xml:space="preserve">  [50207]因公出国（境）费用</t>
  </si>
  <si>
    <t xml:space="preserve">  [30212]因公出国（境）费用</t>
  </si>
  <si>
    <t xml:space="preserve">  [50208]公务用车运行维护费</t>
  </si>
  <si>
    <t xml:space="preserve">  [30231]公务用车运行维护费</t>
  </si>
  <si>
    <t xml:space="preserve">  [50209]维修（护）费</t>
  </si>
  <si>
    <t xml:space="preserve">  [30213]维修（护）费</t>
  </si>
  <si>
    <t xml:space="preserve">  [50299]其他商品和服务支出</t>
  </si>
  <si>
    <t xml:space="preserve">  [30299]其他商品和服务支出</t>
  </si>
  <si>
    <t>[503]机关资本性支出（一）</t>
  </si>
  <si>
    <t>[310]资本性支出</t>
  </si>
  <si>
    <t xml:space="preserve">  [50303]公务用车购置</t>
  </si>
  <si>
    <t xml:space="preserve">  [31013]公务用车购置</t>
  </si>
  <si>
    <t xml:space="preserve">  [50306]设备购置</t>
  </si>
  <si>
    <t xml:space="preserve">  [31002]办公设备购置</t>
  </si>
  <si>
    <t xml:space="preserve">  [31007]信息网络及软件购置更新</t>
  </si>
  <si>
    <t xml:space="preserve">  [50399]其他资本性支出</t>
  </si>
  <si>
    <t xml:space="preserve">  [31022]无形资产购置</t>
  </si>
  <si>
    <t xml:space="preserve">  [31099]其他资本性支出</t>
  </si>
  <si>
    <t>[505]对事业单位经常性补助</t>
  </si>
  <si>
    <t xml:space="preserve">  [50501]工资福利支出</t>
  </si>
  <si>
    <t>[505]商品和服务支出</t>
  </si>
  <si>
    <t xml:space="preserve">  [50502]商品和服务支出</t>
  </si>
  <si>
    <t xml:space="preserve">  [30203]咨询费</t>
  </si>
  <si>
    <t xml:space="preserve">  [30208]取暖费</t>
  </si>
  <si>
    <t xml:space="preserve">  [30214]租赁费</t>
  </si>
  <si>
    <t xml:space="preserve">  [30218]专用材料费</t>
  </si>
  <si>
    <t xml:space="preserve">  [30225]专用燃料费</t>
  </si>
  <si>
    <t xml:space="preserve">  [30240]税金及附加费用</t>
  </si>
  <si>
    <t>[509]对个人和家庭的补助</t>
  </si>
  <si>
    <t>[303]对个人和家庭的补助</t>
  </si>
  <si>
    <t xml:space="preserve">  [50901]社会福利和救助</t>
  </si>
  <si>
    <t xml:space="preserve">  [30304]抚恤金</t>
  </si>
  <si>
    <t xml:space="preserve">  [50905]离退休费</t>
  </si>
  <si>
    <t xml:space="preserve">  [30301]离休费</t>
  </si>
  <si>
    <t xml:space="preserve">  [30302]退休费</t>
  </si>
  <si>
    <t xml:space="preserve">  [50999]其他对个人和家庭的补助</t>
  </si>
  <si>
    <t xml:space="preserve">  [30305]生活补助</t>
  </si>
  <si>
    <t xml:space="preserve">  [30399]其他对个人和家庭的补助</t>
  </si>
  <si>
    <t>表7</t>
  </si>
  <si>
    <t>2025年政府性基金预算支出表</t>
  </si>
  <si>
    <t>本年支出合计</t>
  </si>
  <si>
    <t xml:space="preserve"> 县本级财力安排</t>
  </si>
  <si>
    <t>3=4+5</t>
  </si>
  <si>
    <t>类</t>
  </si>
  <si>
    <t>无</t>
  </si>
  <si>
    <t xml:space="preserve">  款</t>
  </si>
  <si>
    <t xml:space="preserve">    项</t>
  </si>
  <si>
    <t>表8</t>
  </si>
  <si>
    <t>2025年国有资本经营预算支出表</t>
  </si>
  <si>
    <t>表9</t>
  </si>
  <si>
    <t>2025年财政拨款“三公”经费预算支出表</t>
  </si>
  <si>
    <t>2024年实际已公开“三公”经费（一般公共预算）</t>
  </si>
  <si>
    <t>2024年财政拨款“三公”经费</t>
  </si>
  <si>
    <t>2025年财政拨款“三公”经费</t>
  </si>
  <si>
    <t>2025年较2024年增减变化额</t>
  </si>
  <si>
    <t>2025年较2024年增减变化率</t>
  </si>
  <si>
    <t>（财政拨款口径）</t>
  </si>
  <si>
    <t>2=3+4+5</t>
  </si>
  <si>
    <t>6=7+8+9</t>
  </si>
  <si>
    <t>10=6-2</t>
  </si>
  <si>
    <t>11=10/2</t>
  </si>
  <si>
    <t>一、因公出国（境）费</t>
  </si>
  <si>
    <t>二、公务接待费</t>
  </si>
  <si>
    <t>三、公务用车购置及运行维护费</t>
  </si>
  <si>
    <r>
      <rPr>
        <sz val="9"/>
        <color rgb="FF000000"/>
        <rFont val="宋体"/>
        <charset val="134"/>
      </rPr>
      <t>1</t>
    </r>
    <r>
      <rPr>
        <sz val="9"/>
        <color rgb="FF000000"/>
        <rFont val="宋体"/>
        <charset val="134"/>
      </rPr>
      <t>、公务用车运行维护费</t>
    </r>
  </si>
  <si>
    <r>
      <rPr>
        <sz val="9"/>
        <color rgb="FF000000"/>
        <rFont val="宋体"/>
        <charset val="134"/>
      </rPr>
      <t>2</t>
    </r>
    <r>
      <rPr>
        <sz val="9"/>
        <color rgb="FF000000"/>
        <rFont val="宋体"/>
        <charset val="134"/>
      </rPr>
      <t>、公务用车购置费</t>
    </r>
  </si>
  <si>
    <t xml:space="preserve">注： 2024年“三公”经费预算公开口径发生如下变化：
1.2023年已对外公开的“三公”经费口径为一般公共预算的省级资金，2023年“三公”经费预算公开口径调整为财政拨款全口径资金（含省级资金和中央资金），为便于对比，本表补充公开同口径的2023年财政拨款“三公”经费预算。
2.根据有关文件规定，从科研经费中列支的国际合作与交流费用不纳入“三公”经费统计范围，本表中2023年财政拨款“三公”经费的“因公出国（境）费”取数剔除了3021201-科研项目因公出国（境）费科目数据，只取3021202－其他因公出国（境）费，2022年数据未剔除。
3.保留两位小数。  </t>
  </si>
  <si>
    <t>表10</t>
  </si>
  <si>
    <t>2025年基本支出预算总表</t>
  </si>
  <si>
    <t>项目名称</t>
  </si>
  <si>
    <t>1=2+6+7</t>
  </si>
  <si>
    <t>7=8+9+10+11+12</t>
  </si>
  <si>
    <t>麻江县住房和城乡建设局本级-需汇总</t>
  </si>
  <si>
    <t>人员类项目-需汇总</t>
  </si>
  <si>
    <t>基本工资</t>
  </si>
  <si>
    <t>津贴补贴</t>
  </si>
  <si>
    <t>奖金</t>
  </si>
  <si>
    <t>绩效工资</t>
  </si>
  <si>
    <t>机关事业单位基本养老保险缴费</t>
  </si>
  <si>
    <t xml:space="preserve"> 职业年金缴费</t>
  </si>
  <si>
    <t xml:space="preserve"> 职工基本医疗保险缴费</t>
  </si>
  <si>
    <t>公务员医疗补助缴费</t>
  </si>
  <si>
    <t>其他社会保障缴费</t>
  </si>
  <si>
    <t xml:space="preserve"> 退休费</t>
  </si>
  <si>
    <t>公用经费运转类项目-需汇总</t>
  </si>
  <si>
    <t xml:space="preserve"> 办公费</t>
  </si>
  <si>
    <t xml:space="preserve"> 印刷费</t>
  </si>
  <si>
    <t xml:space="preserve">  手续费</t>
  </si>
  <si>
    <t xml:space="preserve">  水费</t>
  </si>
  <si>
    <t xml:space="preserve">  电费</t>
  </si>
  <si>
    <t xml:space="preserve">  邮电费</t>
  </si>
  <si>
    <t xml:space="preserve">  差旅费</t>
  </si>
  <si>
    <t xml:space="preserve">  工会经费</t>
  </si>
  <si>
    <t>其他交通费用</t>
  </si>
  <si>
    <t xml:space="preserve"> 会议费</t>
  </si>
  <si>
    <t>培训费</t>
  </si>
  <si>
    <t>委托业务费</t>
  </si>
  <si>
    <t xml:space="preserve"> 公务接待费</t>
  </si>
  <si>
    <t xml:space="preserve"> 公务用车运行维护费</t>
  </si>
  <si>
    <t>其他商品和服务支出</t>
  </si>
  <si>
    <t>生活补助</t>
  </si>
  <si>
    <t>办公设备购置</t>
  </si>
  <si>
    <t>表11</t>
  </si>
  <si>
    <t>2025年项目支出预算总表</t>
  </si>
  <si>
    <t>经济分类科目</t>
  </si>
  <si>
    <t>麻江县住房和城乡建设局本级单位本级-需汇总</t>
  </si>
  <si>
    <t>二级项目1-需汇总</t>
  </si>
  <si>
    <t>城管执法-执法大队运行经费</t>
  </si>
  <si>
    <t>麻江县智慧路灯改造和管理维护项目</t>
  </si>
  <si>
    <t>2025年市政基础设施维护维修零星项目</t>
  </si>
  <si>
    <t>其他资本性支出</t>
  </si>
  <si>
    <t>传统村落消防设施维护费（3个村）</t>
  </si>
  <si>
    <t>2025年县城氛亮化美化及园林绿化补植和草花换季更换</t>
  </si>
  <si>
    <t>麻江县市政环卫清扫保洁及绿化养护市场化项目委托运营</t>
  </si>
  <si>
    <t>垃圾无害化处理费用（垃圾焚烧）</t>
  </si>
  <si>
    <t>麻江县2025年度乡镇生活垃圾运转经费</t>
  </si>
  <si>
    <t>麻江县2025年度垃圾填埋场运营经费</t>
  </si>
  <si>
    <t>拆迁安置超期过渡费</t>
  </si>
  <si>
    <t>安置补助</t>
  </si>
  <si>
    <t>契税补贴（2024年4月-2025年2月28日）</t>
  </si>
  <si>
    <t>其他对个人和家人的补助</t>
  </si>
  <si>
    <t>麻江县廉租房维护维修费</t>
  </si>
  <si>
    <t xml:space="preserve"> 麻江县生活垃圾填埋场整改项目</t>
  </si>
  <si>
    <t>麻江县2023年燃气管道老化更新改造项目</t>
  </si>
  <si>
    <t>麻江县口袋公园建设项目</t>
  </si>
  <si>
    <t>麻江县2022年城江片区棚户区改造项目基础配套设施工程</t>
  </si>
  <si>
    <t>基础设施建设</t>
  </si>
  <si>
    <t>麻江县2024年棚户区（城市危旧房）改造项目</t>
  </si>
  <si>
    <t>黔东南州麻江县2023年城镇老旧小区配套基础设施建设项目</t>
  </si>
  <si>
    <t>表12</t>
  </si>
  <si>
    <t>2025年单位政府采购预算表</t>
  </si>
  <si>
    <t>单位（单位）名称</t>
  </si>
  <si>
    <t>政府采购预算</t>
  </si>
  <si>
    <t>货物类政府采购</t>
  </si>
  <si>
    <t>工程类政府采购</t>
  </si>
  <si>
    <t>服务类政府采购</t>
  </si>
  <si>
    <t>1=2+3+4</t>
  </si>
  <si>
    <t>XX单位本级</t>
  </si>
  <si>
    <t>XX单位所属单位</t>
  </si>
  <si>
    <t>表13</t>
  </si>
  <si>
    <t>2025年省对下转移支付预算表</t>
  </si>
  <si>
    <t>资金来源</t>
  </si>
  <si>
    <t>政府性基金</t>
  </si>
  <si>
    <t>一级项目1</t>
  </si>
  <si>
    <t>一级项目2</t>
  </si>
  <si>
    <t>一级项目３</t>
  </si>
  <si>
    <t>一级项目４</t>
  </si>
  <si>
    <t>表14</t>
  </si>
  <si>
    <t>2025年项目支出绩效目标表</t>
  </si>
  <si>
    <t>部门（单位）编码</t>
  </si>
  <si>
    <t>项目代码</t>
  </si>
  <si>
    <t>项目年度绩效目标</t>
  </si>
  <si>
    <t>一级指标</t>
  </si>
  <si>
    <t>二级指标</t>
  </si>
  <si>
    <t>三级指标</t>
  </si>
  <si>
    <t>指标符号</t>
  </si>
  <si>
    <t>指标值</t>
  </si>
  <si>
    <t>计量单位</t>
  </si>
  <si>
    <t>指标解释</t>
  </si>
  <si>
    <t>XX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</si>
</sst>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8">
    <font>
      <sz val="11"/>
      <color theme="1"/>
      <name val="宋体"/>
      <charset val="134"/>
      <scheme val="minor"/>
    </font>
    <font>
      <b/>
      <sz val="9"/>
      <color rgb="FF000000"/>
      <name val="宋体"/>
      <charset val="134"/>
    </font>
    <font>
      <b/>
      <sz val="13"/>
      <color rgb="FF000000"/>
      <name val="宋体"/>
      <charset val="134"/>
    </font>
    <font>
      <sz val="9"/>
      <color rgb="FF000000"/>
      <name val="宋体"/>
      <charset val="134"/>
    </font>
    <font>
      <sz val="9"/>
      <color theme="1"/>
      <name val="宋体"/>
      <charset val="134"/>
      <scheme val="minor"/>
    </font>
    <font>
      <sz val="8"/>
      <color rgb="FF000000"/>
      <name val="宋体"/>
      <charset val="134"/>
    </font>
    <font>
      <sz val="8"/>
      <color rgb="FFFF0000"/>
      <name val="宋体"/>
      <charset val="134"/>
    </font>
    <font>
      <sz val="8"/>
      <name val="宋体"/>
      <charset val="134"/>
    </font>
    <font>
      <sz val="8"/>
      <color theme="1"/>
      <name val="宋体"/>
      <charset val="134"/>
      <scheme val="minor"/>
    </font>
    <font>
      <sz val="9"/>
      <name val="宋体"/>
      <charset val="134"/>
    </font>
    <font>
      <sz val="11"/>
      <name val="宋体"/>
      <charset val="134"/>
      <scheme val="minor"/>
    </font>
    <font>
      <b/>
      <sz val="9"/>
      <name val="宋体"/>
      <charset val="134"/>
    </font>
    <font>
      <b/>
      <sz val="13"/>
      <name val="宋体"/>
      <charset val="134"/>
    </font>
    <font>
      <sz val="9"/>
      <color theme="1"/>
      <name val="宋体"/>
      <charset val="134"/>
    </font>
    <font>
      <b/>
      <sz val="14"/>
      <color rgb="FF000000"/>
      <name val="宋体"/>
      <charset val="134"/>
    </font>
    <font>
      <b/>
      <sz val="9"/>
      <color theme="1"/>
      <name val="宋体"/>
      <charset val="134"/>
    </font>
    <font>
      <b/>
      <sz val="16"/>
      <color theme="1"/>
      <name val="黑体"/>
      <charset val="134"/>
    </font>
    <font>
      <sz val="16"/>
      <color theme="1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9" applyNumberFormat="0" applyAlignment="0" applyProtection="0">
      <alignment vertical="center"/>
    </xf>
    <xf numFmtId="0" fontId="27" fillId="4" borderId="10" applyNumberFormat="0" applyAlignment="0" applyProtection="0">
      <alignment vertical="center"/>
    </xf>
    <xf numFmtId="0" fontId="28" fillId="4" borderId="9" applyNumberFormat="0" applyAlignment="0" applyProtection="0">
      <alignment vertical="center"/>
    </xf>
    <xf numFmtId="0" fontId="29" fillId="5" borderId="11" applyNumberFormat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7" fillId="0" borderId="0">
      <alignment vertical="center"/>
    </xf>
  </cellStyleXfs>
  <cellXfs count="108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 indent="1"/>
    </xf>
    <xf numFmtId="0" fontId="3" fillId="0" borderId="0" xfId="0" applyFont="1" applyAlignment="1">
      <alignment horizontal="justify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4" fillId="0" borderId="0" xfId="0" applyFont="1">
      <alignment vertical="center"/>
    </xf>
    <xf numFmtId="0" fontId="3" fillId="0" borderId="0" xfId="0" applyFont="1" applyAlignment="1">
      <alignment horizontal="justify" vertical="center"/>
    </xf>
    <xf numFmtId="0" fontId="3" fillId="0" borderId="0" xfId="0" applyFont="1" applyAlignment="1">
      <alignment horizontal="right" vertical="center" indent="1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justify" vertical="center"/>
    </xf>
    <xf numFmtId="0" fontId="3" fillId="0" borderId="0" xfId="0" applyFont="1" applyAlignment="1">
      <alignment horizontal="left" vertical="center" indent="1"/>
    </xf>
    <xf numFmtId="0" fontId="0" fillId="0" borderId="0" xfId="0" applyAlignment="1">
      <alignment horizontal="center" vertical="center"/>
    </xf>
    <xf numFmtId="176" fontId="0" fillId="0" borderId="0" xfId="0" applyNumberForma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justify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>
      <alignment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left" vertical="center" wrapText="1"/>
    </xf>
    <xf numFmtId="176" fontId="2" fillId="0" borderId="0" xfId="0" applyNumberFormat="1" applyFont="1" applyAlignment="1">
      <alignment horizontal="center" vertical="center" wrapText="1"/>
    </xf>
    <xf numFmtId="176" fontId="3" fillId="0" borderId="0" xfId="0" applyNumberFormat="1" applyFont="1" applyBorder="1" applyAlignment="1">
      <alignment horizontal="left" vertical="center"/>
    </xf>
    <xf numFmtId="0" fontId="3" fillId="0" borderId="0" xfId="0" applyFont="1" applyBorder="1" applyAlignment="1">
      <alignment horizontal="right" vertical="center" indent="1"/>
    </xf>
    <xf numFmtId="176" fontId="1" fillId="0" borderId="1" xfId="0" applyNumberFormat="1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right" vertical="center"/>
    </xf>
    <xf numFmtId="176" fontId="5" fillId="0" borderId="1" xfId="0" applyNumberFormat="1" applyFont="1" applyBorder="1" applyAlignment="1">
      <alignment horizontal="right" vertical="center"/>
    </xf>
    <xf numFmtId="176" fontId="5" fillId="0" borderId="1" xfId="0" applyNumberFormat="1" applyFont="1" applyBorder="1" applyAlignment="1">
      <alignment horizontal="center" vertical="center" wrapText="1"/>
    </xf>
    <xf numFmtId="176" fontId="8" fillId="0" borderId="0" xfId="0" applyNumberFormat="1" applyFont="1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inden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9" fillId="0" borderId="2" xfId="1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vertical="center" wrapText="1"/>
    </xf>
    <xf numFmtId="176" fontId="1" fillId="0" borderId="0" xfId="0" applyNumberFormat="1" applyFont="1" applyAlignment="1">
      <alignment horizontal="left" vertical="center" indent="1"/>
    </xf>
    <xf numFmtId="176" fontId="3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right" vertical="center"/>
    </xf>
    <xf numFmtId="176" fontId="3" fillId="0" borderId="1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vertical="center"/>
    </xf>
    <xf numFmtId="176" fontId="3" fillId="0" borderId="1" xfId="0" applyNumberFormat="1" applyFont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10" fillId="0" borderId="0" xfId="0" applyFont="1">
      <alignment vertical="center"/>
    </xf>
    <xf numFmtId="0" fontId="11" fillId="0" borderId="0" xfId="0" applyFont="1" applyAlignment="1">
      <alignment horizontal="left" vertical="center" wrapText="1"/>
    </xf>
    <xf numFmtId="0" fontId="12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right" vertical="center" wrapText="1"/>
    </xf>
    <xf numFmtId="0" fontId="11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justify" vertical="top" wrapText="1"/>
    </xf>
    <xf numFmtId="0" fontId="9" fillId="0" borderId="1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left" vertical="center"/>
    </xf>
    <xf numFmtId="0" fontId="9" fillId="0" borderId="2" xfId="1" applyNumberFormat="1" applyFont="1" applyFill="1" applyBorder="1" applyAlignment="1" applyProtection="1">
      <alignment horizontal="left" vertical="center" wrapText="1"/>
      <protection locked="0"/>
    </xf>
    <xf numFmtId="0" fontId="3" fillId="0" borderId="0" xfId="0" applyFont="1" applyBorder="1" applyAlignment="1">
      <alignment horizontal="right" vertical="center" wrapText="1"/>
    </xf>
    <xf numFmtId="0" fontId="0" fillId="0" borderId="0" xfId="0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3" fillId="0" borderId="0" xfId="0" applyFont="1" applyAlignment="1">
      <alignment horizontal="left"/>
    </xf>
    <xf numFmtId="0" fontId="1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right" vertical="center" wrapText="1"/>
    </xf>
    <xf numFmtId="0" fontId="3" fillId="0" borderId="0" xfId="0" applyFont="1" applyAlignment="1">
      <alignment horizontal="right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right" vertical="center" wrapText="1"/>
    </xf>
    <xf numFmtId="0" fontId="15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justify" vertical="center" wrapText="1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justify" vertical="center" indent="2"/>
    </xf>
    <xf numFmtId="0" fontId="17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 indent="2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事业单位部门决算报表（讨论稿）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sharedStrings" Target="sharedStrings.xml"/><Relationship Id="rId17" Type="http://schemas.openxmlformats.org/officeDocument/2006/relationships/theme" Target="theme/theme1.xml"/><Relationship Id="rId16" Type="http://schemas.openxmlformats.org/officeDocument/2006/relationships/externalLink" Target="externalLinks/externalLink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2025&#24180;\2025&#39044;&#20915;&#31639;\&#24180;&#21021;&#39044;&#31639;&#39033;&#30446;\&#24180;&#21021;&#39044;&#31639;&#19979;&#36798;\&#20303;&#24314;&#23616;&#25209;&#22797;&#25968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025年预算表"/>
      <sheetName val="Sheet1"/>
    </sheetNames>
    <sheetDataSet>
      <sheetData sheetId="0">
        <row r="1">
          <cell r="B1" t="str">
            <v>2025年部门预算支出批复数表（住建局）</v>
          </cell>
        </row>
        <row r="3">
          <cell r="B3" t="str">
            <v>科   目   名   称</v>
          </cell>
          <cell r="C3" t="str">
            <v>  合     计</v>
          </cell>
        </row>
        <row r="6">
          <cell r="B6" t="str">
            <v>十、城乡社区支出</v>
          </cell>
          <cell r="C6">
            <v>42277772</v>
          </cell>
        </row>
        <row r="7">
          <cell r="B7" t="str">
            <v>（一）、城乡社区管理事务--行政运行</v>
          </cell>
          <cell r="C7">
            <v>5709000</v>
          </cell>
        </row>
        <row r="8">
          <cell r="B8" t="str">
            <v>1、行政运行</v>
          </cell>
          <cell r="C8">
            <v>4709000</v>
          </cell>
        </row>
        <row r="9">
          <cell r="B9" t="str">
            <v>人员经费</v>
          </cell>
          <cell r="C9">
            <v>4709000</v>
          </cell>
        </row>
        <row r="10">
          <cell r="B10" t="str">
            <v>2.城管执法</v>
          </cell>
          <cell r="C10">
            <v>1000000</v>
          </cell>
        </row>
        <row r="11">
          <cell r="B11" t="str">
            <v>执法执法运行经费</v>
          </cell>
          <cell r="C11">
            <v>1000000</v>
          </cell>
        </row>
        <row r="12">
          <cell r="B12" t="str">
            <v>（三）、城乡社区公共设施</v>
          </cell>
          <cell r="C12">
            <v>3770000</v>
          </cell>
        </row>
        <row r="13">
          <cell r="B13" t="str">
            <v>其他城乡社区公共设施支出</v>
          </cell>
          <cell r="C13">
            <v>3770000</v>
          </cell>
        </row>
        <row r="14">
          <cell r="B14" t="str">
            <v>麻江县智慧路灯改造和管理维护项目</v>
          </cell>
          <cell r="C14">
            <v>2670000</v>
          </cell>
        </row>
        <row r="15">
          <cell r="B15" t="str">
            <v>2025年市政基础设施维护维修零星项目</v>
          </cell>
          <cell r="C15">
            <v>1000000</v>
          </cell>
        </row>
        <row r="16">
          <cell r="B16" t="str">
            <v>传统村落消防设施建设维护费</v>
          </cell>
          <cell r="C16">
            <v>100000</v>
          </cell>
        </row>
        <row r="17">
          <cell r="B17" t="str">
            <v>（四）、城乡社区环境卫生</v>
          </cell>
          <cell r="C17">
            <v>18700000</v>
          </cell>
        </row>
        <row r="18">
          <cell r="B18" t="str">
            <v>城乡社区环境卫生</v>
          </cell>
          <cell r="C18">
            <v>18700000</v>
          </cell>
        </row>
        <row r="19">
          <cell r="B19" t="str">
            <v>2025年县城氛亮化美化及园林绿化补植和草花换季更换</v>
          </cell>
          <cell r="C19">
            <v>1000000</v>
          </cell>
        </row>
        <row r="20">
          <cell r="B20" t="str">
            <v>麻江县市政环卫清扫保洁及绿化养护市场化项目委托运营</v>
          </cell>
          <cell r="C20">
            <v>15000000</v>
          </cell>
        </row>
        <row r="21">
          <cell r="B21" t="str">
            <v>麻江县2025年度乡镇生活垃圾运转经费</v>
          </cell>
          <cell r="C21">
            <v>1200000</v>
          </cell>
        </row>
        <row r="22">
          <cell r="B22" t="str">
            <v>麻江县2025年度垃圾填埋场运营经费</v>
          </cell>
          <cell r="C22">
            <v>500000</v>
          </cell>
        </row>
        <row r="23">
          <cell r="B23" t="str">
            <v>垃圾无害化处理费用（垃圾焚烧）</v>
          </cell>
          <cell r="C23">
            <v>1000000</v>
          </cell>
        </row>
        <row r="24">
          <cell r="B24" t="str">
            <v>建设市场管理与监督</v>
          </cell>
          <cell r="C24">
            <v>0</v>
          </cell>
        </row>
        <row r="25">
          <cell r="B25" t="str">
            <v>贵州省工程建设项目审批市（州）管理系统研发及使用费用</v>
          </cell>
          <cell r="C25">
            <v>0</v>
          </cell>
        </row>
        <row r="26">
          <cell r="B26" t="str">
            <v>（六）、其他城乡社区支出</v>
          </cell>
          <cell r="C26">
            <v>14098772</v>
          </cell>
        </row>
        <row r="27">
          <cell r="B27" t="str">
            <v>其他城乡社区支出</v>
          </cell>
          <cell r="C27">
            <v>14098772</v>
          </cell>
        </row>
        <row r="28">
          <cell r="B28" t="str">
            <v>拆迁安置超期过渡费</v>
          </cell>
          <cell r="C28">
            <v>13000000</v>
          </cell>
        </row>
        <row r="29">
          <cell r="B29" t="str">
            <v>契税补贴2024年4月-10月</v>
          </cell>
          <cell r="C29">
            <v>713239</v>
          </cell>
        </row>
        <row r="30">
          <cell r="B30" t="str">
            <v>契税补贴2024年11月-2025年2月28日</v>
          </cell>
          <cell r="C30">
            <v>385533</v>
          </cell>
        </row>
        <row r="31">
          <cell r="B31" t="str">
            <v>行政事业单位养老支出</v>
          </cell>
          <cell r="C31">
            <v>1800000</v>
          </cell>
        </row>
        <row r="32">
          <cell r="B32" t="str">
            <v>机关事业单位基本养老保险缴费支出</v>
          </cell>
          <cell r="C32">
            <v>720000</v>
          </cell>
        </row>
        <row r="33">
          <cell r="B33" t="str">
            <v>机关事业单位职业年金缴费支出</v>
          </cell>
          <cell r="C33">
            <v>120000</v>
          </cell>
        </row>
        <row r="34">
          <cell r="B34" t="str">
            <v>其他机关事业单位离退休支出（统筹外）</v>
          </cell>
          <cell r="C34">
            <v>960000</v>
          </cell>
        </row>
        <row r="35">
          <cell r="B35" t="str">
            <v>行政事业单位医疗</v>
          </cell>
          <cell r="C35">
            <v>580000</v>
          </cell>
        </row>
        <row r="36">
          <cell r="B36" t="str">
            <v>行政单位医疗</v>
          </cell>
          <cell r="C36">
            <v>285000</v>
          </cell>
        </row>
        <row r="37">
          <cell r="B37" t="str">
            <v>公务员医疗补助</v>
          </cell>
          <cell r="C37">
            <v>270000</v>
          </cell>
        </row>
        <row r="38">
          <cell r="B38" t="str">
            <v>大额医疗保险</v>
          </cell>
          <cell r="C38">
            <v>5000</v>
          </cell>
        </row>
        <row r="39">
          <cell r="B39" t="str">
            <v>工伤保险</v>
          </cell>
          <cell r="C39">
            <v>20000</v>
          </cell>
        </row>
        <row r="40">
          <cell r="B40" t="str">
            <v>生育保险</v>
          </cell>
          <cell r="C40">
            <v>0</v>
          </cell>
        </row>
        <row r="41">
          <cell r="B41" t="str">
            <v>十五、住房保障支出</v>
          </cell>
          <cell r="C41">
            <v>1690000</v>
          </cell>
        </row>
        <row r="42">
          <cell r="B42" t="str">
            <v>（一）、保障性安居工程支出</v>
          </cell>
          <cell r="C42">
            <v>0</v>
          </cell>
        </row>
        <row r="43">
          <cell r="B43" t="str">
            <v>老旧小区改造</v>
          </cell>
          <cell r="C43">
            <v>0</v>
          </cell>
        </row>
        <row r="44">
          <cell r="B44" t="str">
            <v>麻江县2025年城镇老旧小区改造项目</v>
          </cell>
          <cell r="C44">
            <v>0</v>
          </cell>
        </row>
        <row r="45">
          <cell r="B45" t="str">
            <v>其他保障性安居工程支出</v>
          </cell>
          <cell r="C45">
            <v>150000</v>
          </cell>
        </row>
        <row r="46">
          <cell r="B46" t="str">
            <v>麻江县廉租房维护维修费</v>
          </cell>
          <cell r="C46">
            <v>150000</v>
          </cell>
        </row>
        <row r="47">
          <cell r="B47" t="str">
            <v>（二）、住房改革支出</v>
          </cell>
          <cell r="C47">
            <v>1540000</v>
          </cell>
        </row>
        <row r="48">
          <cell r="B48" t="str">
            <v>（1）住房公积金--按12%标准计算</v>
          </cell>
          <cell r="C48">
            <v>700000</v>
          </cell>
        </row>
        <row r="49">
          <cell r="B49" t="str">
            <v>（2）购房补贴--住房增量补贴在职按30%标准计算，离退休按40%标准计算</v>
          </cell>
          <cell r="C49">
            <v>840000</v>
          </cell>
        </row>
        <row r="50">
          <cell r="B50" t="str">
            <v>住建局合计</v>
          </cell>
          <cell r="C50">
            <v>46347772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A18"/>
  <sheetViews>
    <sheetView workbookViewId="0">
      <selection activeCell="E16" sqref="E16"/>
    </sheetView>
  </sheetViews>
  <sheetFormatPr defaultColWidth="9" defaultRowHeight="13.5"/>
  <cols>
    <col min="1" max="1" width="64.25" customWidth="1"/>
  </cols>
  <sheetData>
    <row r="2" ht="20.25" spans="1:1">
      <c r="A2" s="104" t="s">
        <v>0</v>
      </c>
    </row>
    <row r="3" ht="20.25" spans="1:1">
      <c r="A3" s="105"/>
    </row>
    <row r="4" ht="20.25" spans="1:1">
      <c r="A4" s="106" t="s">
        <v>1</v>
      </c>
    </row>
    <row r="5" ht="20.25" spans="1:1">
      <c r="A5" s="106" t="s">
        <v>2</v>
      </c>
    </row>
    <row r="6" ht="20.25" spans="1:1">
      <c r="A6" s="106" t="s">
        <v>3</v>
      </c>
    </row>
    <row r="7" ht="20.25" spans="1:1">
      <c r="A7" s="106" t="s">
        <v>4</v>
      </c>
    </row>
    <row r="8" ht="20.25" spans="1:1">
      <c r="A8" s="106" t="s">
        <v>5</v>
      </c>
    </row>
    <row r="9" ht="20.25" spans="1:1">
      <c r="A9" s="106" t="s">
        <v>6</v>
      </c>
    </row>
    <row r="10" ht="20.25" spans="1:1">
      <c r="A10" s="106" t="s">
        <v>7</v>
      </c>
    </row>
    <row r="11" ht="20.25" spans="1:1">
      <c r="A11" s="106" t="s">
        <v>8</v>
      </c>
    </row>
    <row r="12" ht="20.25" spans="1:1">
      <c r="A12" s="106" t="s">
        <v>9</v>
      </c>
    </row>
    <row r="13" ht="20.25" spans="1:1">
      <c r="A13" s="106" t="s">
        <v>10</v>
      </c>
    </row>
    <row r="14" ht="20.25" spans="1:1">
      <c r="A14" s="106" t="s">
        <v>11</v>
      </c>
    </row>
    <row r="15" ht="20.25" spans="1:1">
      <c r="A15" s="106" t="s">
        <v>12</v>
      </c>
    </row>
    <row r="16" ht="20.25" spans="1:1">
      <c r="A16" s="106" t="s">
        <v>13</v>
      </c>
    </row>
    <row r="17" ht="20.25" spans="1:1">
      <c r="A17" s="106" t="s">
        <v>14</v>
      </c>
    </row>
    <row r="18" ht="20.25" spans="1:1">
      <c r="A18" s="107" t="s">
        <v>15</v>
      </c>
    </row>
  </sheetData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5"/>
  <sheetViews>
    <sheetView workbookViewId="0">
      <selection activeCell="B12" sqref="B12"/>
    </sheetView>
  </sheetViews>
  <sheetFormatPr defaultColWidth="9" defaultRowHeight="13.5"/>
  <cols>
    <col min="1" max="1" width="12.125" customWidth="1"/>
    <col min="2" max="2" width="10.375" customWidth="1"/>
    <col min="3" max="3" width="8.875" customWidth="1"/>
    <col min="4" max="4" width="12" customWidth="1"/>
    <col min="5" max="5" width="13.5" customWidth="1"/>
    <col min="6" max="6" width="14.125" customWidth="1"/>
    <col min="7" max="7" width="10.5" customWidth="1"/>
    <col min="8" max="8" width="12" customWidth="1"/>
    <col min="9" max="9" width="12.875" customWidth="1"/>
    <col min="10" max="10" width="13.75" customWidth="1"/>
    <col min="11" max="11" width="13.625" customWidth="1"/>
    <col min="12" max="12" width="12.75" customWidth="1"/>
  </cols>
  <sheetData>
    <row r="1" customHeight="1" spans="1:12">
      <c r="A1" s="1" t="s">
        <v>263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15" customHeight="1" spans="1:12">
      <c r="A2" s="65" t="s">
        <v>264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</row>
    <row r="3" ht="15" customHeight="1" spans="1:12">
      <c r="A3" s="47" t="s">
        <v>72</v>
      </c>
      <c r="B3" s="47"/>
      <c r="C3" s="47"/>
      <c r="D3" s="47"/>
      <c r="E3" s="47"/>
      <c r="F3" s="47"/>
      <c r="G3" s="66" t="s">
        <v>19</v>
      </c>
      <c r="H3" s="66"/>
      <c r="I3" s="66"/>
      <c r="J3" s="66"/>
      <c r="K3" s="66"/>
      <c r="L3" s="66"/>
    </row>
    <row r="4" ht="35.25" customHeight="1" spans="1:12">
      <c r="A4" s="4" t="s">
        <v>22</v>
      </c>
      <c r="B4" s="4" t="s">
        <v>265</v>
      </c>
      <c r="C4" s="10" t="s">
        <v>266</v>
      </c>
      <c r="D4" s="10"/>
      <c r="E4" s="10"/>
      <c r="F4" s="10"/>
      <c r="G4" s="10" t="s">
        <v>267</v>
      </c>
      <c r="H4" s="10"/>
      <c r="I4" s="10"/>
      <c r="J4" s="10"/>
      <c r="K4" s="4" t="s">
        <v>268</v>
      </c>
      <c r="L4" s="4" t="s">
        <v>269</v>
      </c>
    </row>
    <row r="5" ht="22.5" spans="1:12">
      <c r="A5" s="4"/>
      <c r="B5" s="4"/>
      <c r="C5" s="4" t="s">
        <v>80</v>
      </c>
      <c r="D5" s="4" t="s">
        <v>106</v>
      </c>
      <c r="E5" s="4" t="s">
        <v>107</v>
      </c>
      <c r="F5" s="4" t="s">
        <v>108</v>
      </c>
      <c r="G5" s="4" t="s">
        <v>80</v>
      </c>
      <c r="H5" s="4" t="s">
        <v>106</v>
      </c>
      <c r="I5" s="4" t="s">
        <v>107</v>
      </c>
      <c r="J5" s="4" t="s">
        <v>108</v>
      </c>
      <c r="K5" s="4" t="s">
        <v>270</v>
      </c>
      <c r="L5" s="4" t="s">
        <v>270</v>
      </c>
    </row>
    <row r="6" spans="1:12">
      <c r="A6" s="5" t="s">
        <v>90</v>
      </c>
      <c r="B6" s="5">
        <v>1</v>
      </c>
      <c r="C6" s="5" t="s">
        <v>271</v>
      </c>
      <c r="D6" s="5">
        <v>3</v>
      </c>
      <c r="E6" s="5">
        <v>4</v>
      </c>
      <c r="F6" s="5">
        <v>5</v>
      </c>
      <c r="G6" s="5" t="s">
        <v>272</v>
      </c>
      <c r="H6" s="5">
        <v>7</v>
      </c>
      <c r="I6" s="5">
        <v>8</v>
      </c>
      <c r="J6" s="5">
        <v>9</v>
      </c>
      <c r="K6" s="5" t="s">
        <v>273</v>
      </c>
      <c r="L6" s="5" t="s">
        <v>274</v>
      </c>
    </row>
    <row r="7" ht="25" customHeight="1" spans="1:12">
      <c r="A7" s="5" t="s">
        <v>76</v>
      </c>
      <c r="B7" s="22">
        <v>9.1</v>
      </c>
      <c r="C7" s="22">
        <f t="shared" ref="C7:C12" si="0">D7+E7+F7</f>
        <v>9.1</v>
      </c>
      <c r="D7" s="22">
        <v>9.1</v>
      </c>
      <c r="E7" s="22">
        <v>0</v>
      </c>
      <c r="F7" s="22">
        <v>0</v>
      </c>
      <c r="G7" s="22">
        <f t="shared" ref="G7:G12" si="1">H7+I7+J7</f>
        <v>8.4</v>
      </c>
      <c r="H7" s="22">
        <f>SUM(H8:H11)</f>
        <v>8.4</v>
      </c>
      <c r="I7" s="22">
        <v>0</v>
      </c>
      <c r="J7" s="22">
        <v>0</v>
      </c>
      <c r="K7" s="22">
        <f t="shared" ref="K7:K12" si="2">G7-C7</f>
        <v>-0.699999999999999</v>
      </c>
      <c r="L7" s="22">
        <f t="shared" ref="L7:L12" si="3">K7/C7</f>
        <v>-0.0769230769230768</v>
      </c>
    </row>
    <row r="8" ht="25" customHeight="1" spans="1:12">
      <c r="A8" s="13" t="s">
        <v>275</v>
      </c>
      <c r="B8" s="12">
        <v>0</v>
      </c>
      <c r="C8" s="22">
        <f t="shared" si="0"/>
        <v>0</v>
      </c>
      <c r="D8" s="22">
        <v>0</v>
      </c>
      <c r="E8" s="22">
        <v>0</v>
      </c>
      <c r="F8" s="22">
        <v>0</v>
      </c>
      <c r="G8" s="22">
        <f t="shared" si="1"/>
        <v>0</v>
      </c>
      <c r="H8" s="22">
        <v>0</v>
      </c>
      <c r="I8" s="22">
        <v>0</v>
      </c>
      <c r="J8" s="22">
        <v>0</v>
      </c>
      <c r="K8" s="22">
        <f t="shared" si="2"/>
        <v>0</v>
      </c>
      <c r="L8" s="22">
        <v>0</v>
      </c>
    </row>
    <row r="9" ht="25" customHeight="1" spans="1:12">
      <c r="A9" s="13" t="s">
        <v>276</v>
      </c>
      <c r="B9" s="12">
        <v>1</v>
      </c>
      <c r="C9" s="22">
        <v>1</v>
      </c>
      <c r="D9" s="22">
        <v>1</v>
      </c>
      <c r="E9" s="22">
        <v>0</v>
      </c>
      <c r="F9" s="22">
        <v>0</v>
      </c>
      <c r="G9" s="22">
        <f t="shared" si="1"/>
        <v>0.3</v>
      </c>
      <c r="H9" s="22">
        <v>0.3</v>
      </c>
      <c r="I9" s="22">
        <v>0</v>
      </c>
      <c r="J9" s="22">
        <v>0</v>
      </c>
      <c r="K9" s="22">
        <f t="shared" si="2"/>
        <v>-0.7</v>
      </c>
      <c r="L9" s="22">
        <f t="shared" si="3"/>
        <v>-0.7</v>
      </c>
    </row>
    <row r="10" ht="25" customHeight="1" spans="1:12">
      <c r="A10" s="13" t="s">
        <v>277</v>
      </c>
      <c r="B10" s="12">
        <v>0</v>
      </c>
      <c r="C10" s="22">
        <f t="shared" si="0"/>
        <v>0</v>
      </c>
      <c r="D10" s="22">
        <v>0</v>
      </c>
      <c r="E10" s="22">
        <v>0</v>
      </c>
      <c r="F10" s="22">
        <v>0</v>
      </c>
      <c r="G10" s="22">
        <f t="shared" si="1"/>
        <v>0</v>
      </c>
      <c r="H10" s="22">
        <v>0</v>
      </c>
      <c r="I10" s="22">
        <v>0</v>
      </c>
      <c r="J10" s="22">
        <v>0</v>
      </c>
      <c r="K10" s="22">
        <f t="shared" si="2"/>
        <v>0</v>
      </c>
      <c r="L10" s="22">
        <v>0</v>
      </c>
    </row>
    <row r="11" ht="25" customHeight="1" spans="1:12">
      <c r="A11" s="13" t="s">
        <v>278</v>
      </c>
      <c r="B11" s="12">
        <v>8.1</v>
      </c>
      <c r="C11" s="22">
        <f t="shared" si="0"/>
        <v>8.1</v>
      </c>
      <c r="D11" s="22">
        <v>8.1</v>
      </c>
      <c r="E11" s="22">
        <v>0</v>
      </c>
      <c r="F11" s="22">
        <v>0</v>
      </c>
      <c r="G11" s="22">
        <f t="shared" si="1"/>
        <v>8.1</v>
      </c>
      <c r="H11" s="22">
        <v>8.1</v>
      </c>
      <c r="I11" s="22">
        <v>0</v>
      </c>
      <c r="J11" s="22">
        <v>0</v>
      </c>
      <c r="K11" s="22">
        <f t="shared" si="2"/>
        <v>0</v>
      </c>
      <c r="L11" s="22">
        <f t="shared" si="3"/>
        <v>0</v>
      </c>
    </row>
    <row r="12" ht="25" customHeight="1" spans="1:12">
      <c r="A12" s="13" t="s">
        <v>279</v>
      </c>
      <c r="B12" s="12">
        <v>0</v>
      </c>
      <c r="C12" s="22">
        <f t="shared" si="0"/>
        <v>0</v>
      </c>
      <c r="D12" s="22">
        <v>0</v>
      </c>
      <c r="E12" s="22">
        <v>0</v>
      </c>
      <c r="F12" s="22">
        <v>0</v>
      </c>
      <c r="G12" s="22">
        <f t="shared" si="1"/>
        <v>0</v>
      </c>
      <c r="H12" s="22">
        <v>0</v>
      </c>
      <c r="I12" s="22">
        <v>0</v>
      </c>
      <c r="J12" s="22">
        <v>0</v>
      </c>
      <c r="K12" s="22">
        <f t="shared" si="2"/>
        <v>0</v>
      </c>
      <c r="L12" s="22">
        <v>0</v>
      </c>
    </row>
    <row r="13" spans="1:12">
      <c r="A13" s="67" t="s">
        <v>280</v>
      </c>
      <c r="B13" s="68"/>
      <c r="C13" s="68"/>
      <c r="D13" s="68"/>
      <c r="E13" s="68"/>
      <c r="F13" s="68"/>
      <c r="G13" s="68"/>
      <c r="H13" s="68"/>
      <c r="I13" s="68"/>
      <c r="J13" s="68"/>
      <c r="K13" s="68"/>
      <c r="L13" s="68"/>
    </row>
    <row r="14" spans="1:12">
      <c r="A14" s="68"/>
      <c r="B14" s="68"/>
      <c r="C14" s="68"/>
      <c r="D14" s="68"/>
      <c r="E14" s="68"/>
      <c r="F14" s="68"/>
      <c r="G14" s="68"/>
      <c r="H14" s="68"/>
      <c r="I14" s="68"/>
      <c r="J14" s="68"/>
      <c r="K14" s="68"/>
      <c r="L14" s="68"/>
    </row>
    <row r="15" ht="20" customHeight="1" spans="1:12">
      <c r="A15" s="68"/>
      <c r="B15" s="68"/>
      <c r="C15" s="68"/>
      <c r="D15" s="68"/>
      <c r="E15" s="68"/>
      <c r="F15" s="68"/>
      <c r="G15" s="68"/>
      <c r="H15" s="68"/>
      <c r="I15" s="68"/>
      <c r="J15" s="68"/>
      <c r="K15" s="68"/>
      <c r="L15" s="68"/>
    </row>
  </sheetData>
  <mergeCells count="9">
    <mergeCell ref="A1:L1"/>
    <mergeCell ref="A2:L2"/>
    <mergeCell ref="A3:F3"/>
    <mergeCell ref="G3:L3"/>
    <mergeCell ref="C4:F4"/>
    <mergeCell ref="G4:J4"/>
    <mergeCell ref="A4:A5"/>
    <mergeCell ref="B4:B5"/>
    <mergeCell ref="A13:L15"/>
  </mergeCells>
  <pageMargins left="0.196527777777778" right="0.236111111111111" top="1" bottom="1" header="0.5" footer="0.5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40"/>
  <sheetViews>
    <sheetView workbookViewId="0">
      <pane ySplit="8" topLeftCell="A9" activePane="bottomLeft" state="frozen"/>
      <selection/>
      <selection pane="bottomLeft" activeCell="H9" sqref="H9"/>
    </sheetView>
  </sheetViews>
  <sheetFormatPr defaultColWidth="9" defaultRowHeight="13.5"/>
  <cols>
    <col min="1" max="1" width="8.125" style="15" customWidth="1"/>
    <col min="2" max="4" width="9" style="15"/>
    <col min="5" max="5" width="9" style="44"/>
    <col min="6" max="6" width="12.5" style="15" customWidth="1"/>
    <col min="7" max="7" width="7.125" customWidth="1"/>
    <col min="8" max="8" width="6.75" customWidth="1"/>
    <col min="9" max="9" width="6.625" style="16" customWidth="1"/>
    <col min="12" max="12" width="7.625" customWidth="1"/>
    <col min="13" max="13" width="6.75" customWidth="1"/>
    <col min="14" max="14" width="6.375" customWidth="1"/>
    <col min="15" max="15" width="8.25" customWidth="1"/>
    <col min="16" max="16" width="5.625" customWidth="1"/>
    <col min="17" max="17" width="7.375" customWidth="1"/>
    <col min="18" max="18" width="8.375" customWidth="1"/>
  </cols>
  <sheetData>
    <row r="1" customHeight="1" spans="1:18">
      <c r="A1" s="1" t="s">
        <v>281</v>
      </c>
      <c r="B1" s="1"/>
      <c r="C1" s="1"/>
      <c r="D1" s="1"/>
      <c r="E1" s="18"/>
      <c r="F1" s="45"/>
      <c r="G1" s="46"/>
      <c r="H1" s="46"/>
      <c r="I1" s="57"/>
      <c r="J1" s="46"/>
      <c r="K1" s="46"/>
      <c r="L1" s="46"/>
      <c r="M1" s="46"/>
      <c r="N1" s="46"/>
      <c r="O1" s="46"/>
      <c r="P1" s="46"/>
      <c r="Q1" s="46"/>
      <c r="R1" s="46"/>
    </row>
    <row r="2" ht="15" customHeight="1" spans="1:18">
      <c r="A2" s="19" t="s">
        <v>282</v>
      </c>
      <c r="B2" s="19"/>
      <c r="C2" s="19"/>
      <c r="D2" s="19"/>
      <c r="E2" s="19"/>
      <c r="F2" s="19"/>
      <c r="G2" s="19"/>
      <c r="H2" s="19"/>
      <c r="I2" s="35"/>
      <c r="J2" s="19"/>
      <c r="K2" s="19"/>
      <c r="L2" s="19"/>
      <c r="M2" s="19"/>
      <c r="N2" s="19"/>
      <c r="O2" s="19"/>
      <c r="P2" s="19"/>
      <c r="Q2" s="19"/>
      <c r="R2" s="19"/>
    </row>
    <row r="3" ht="15" customHeight="1" spans="1:18">
      <c r="A3" s="47" t="s">
        <v>18</v>
      </c>
      <c r="B3" s="47"/>
      <c r="C3" s="47"/>
      <c r="D3" s="47"/>
      <c r="E3" s="48"/>
      <c r="F3" s="49"/>
      <c r="G3" s="50"/>
      <c r="H3" s="50"/>
      <c r="I3" s="58"/>
      <c r="J3" s="50"/>
      <c r="K3" s="50"/>
      <c r="L3" s="50"/>
      <c r="M3" s="59" t="s">
        <v>19</v>
      </c>
      <c r="N3" s="59"/>
      <c r="O3" s="59"/>
      <c r="P3" s="59"/>
      <c r="Q3" s="59"/>
      <c r="R3" s="59"/>
    </row>
    <row r="4" ht="15" customHeight="1" spans="1:18">
      <c r="A4" s="4" t="s">
        <v>73</v>
      </c>
      <c r="B4" s="10" t="s">
        <v>283</v>
      </c>
      <c r="C4" s="10" t="s">
        <v>158</v>
      </c>
      <c r="D4" s="10"/>
      <c r="E4" s="4"/>
      <c r="F4" s="10"/>
      <c r="G4" s="4" t="s">
        <v>254</v>
      </c>
      <c r="H4" s="4" t="s">
        <v>77</v>
      </c>
      <c r="I4" s="38"/>
      <c r="J4" s="4"/>
      <c r="K4" s="4"/>
      <c r="L4" s="4" t="s">
        <v>78</v>
      </c>
      <c r="M4" s="4" t="s">
        <v>79</v>
      </c>
      <c r="N4" s="4"/>
      <c r="O4" s="4"/>
      <c r="P4" s="4"/>
      <c r="Q4" s="4"/>
      <c r="R4" s="4"/>
    </row>
    <row r="5" ht="24" customHeight="1" spans="1:18">
      <c r="A5" s="4"/>
      <c r="B5" s="10"/>
      <c r="C5" s="10" t="s">
        <v>109</v>
      </c>
      <c r="D5" s="10" t="s">
        <v>110</v>
      </c>
      <c r="E5" s="4" t="s">
        <v>109</v>
      </c>
      <c r="F5" s="10" t="s">
        <v>110</v>
      </c>
      <c r="G5" s="4"/>
      <c r="H5" s="4" t="s">
        <v>80</v>
      </c>
      <c r="I5" s="38" t="s">
        <v>106</v>
      </c>
      <c r="J5" s="4" t="s">
        <v>107</v>
      </c>
      <c r="K5" s="4" t="s">
        <v>108</v>
      </c>
      <c r="L5" s="4"/>
      <c r="M5" s="4" t="s">
        <v>80</v>
      </c>
      <c r="N5" s="4" t="s">
        <v>84</v>
      </c>
      <c r="O5" s="4" t="s">
        <v>85</v>
      </c>
      <c r="P5" s="4" t="s">
        <v>86</v>
      </c>
      <c r="Q5" s="4" t="s">
        <v>87</v>
      </c>
      <c r="R5" s="4" t="s">
        <v>88</v>
      </c>
    </row>
    <row r="6" ht="15" customHeight="1" spans="1:18">
      <c r="A6" s="5" t="s">
        <v>90</v>
      </c>
      <c r="B6" s="5"/>
      <c r="C6" s="5"/>
      <c r="D6" s="5"/>
      <c r="E6" s="5"/>
      <c r="F6" s="5"/>
      <c r="G6" s="5" t="s">
        <v>284</v>
      </c>
      <c r="H6" s="5" t="s">
        <v>271</v>
      </c>
      <c r="I6" s="60">
        <v>3</v>
      </c>
      <c r="J6" s="5">
        <v>4</v>
      </c>
      <c r="K6" s="5">
        <v>5</v>
      </c>
      <c r="L6" s="5">
        <v>6</v>
      </c>
      <c r="M6" s="61" t="s">
        <v>285</v>
      </c>
      <c r="N6" s="5">
        <v>8</v>
      </c>
      <c r="O6" s="5">
        <v>9</v>
      </c>
      <c r="P6" s="5">
        <v>10</v>
      </c>
      <c r="Q6" s="5">
        <v>11</v>
      </c>
      <c r="R6" s="5">
        <v>12</v>
      </c>
    </row>
    <row r="7" spans="1:18">
      <c r="A7" s="5"/>
      <c r="B7" s="5"/>
      <c r="C7" s="5"/>
      <c r="D7" s="5"/>
      <c r="E7" s="5"/>
      <c r="F7" s="5"/>
      <c r="G7" s="5"/>
      <c r="H7" s="5"/>
      <c r="I7" s="60"/>
      <c r="J7" s="5"/>
      <c r="K7" s="5"/>
      <c r="L7" s="5"/>
      <c r="M7" s="62"/>
      <c r="N7" s="5"/>
      <c r="O7" s="5"/>
      <c r="P7" s="5"/>
      <c r="Q7" s="5"/>
      <c r="R7" s="5"/>
    </row>
    <row r="8" ht="15" customHeight="1" spans="1:18">
      <c r="A8" s="11"/>
      <c r="B8" s="11"/>
      <c r="C8" s="11"/>
      <c r="D8" s="11"/>
      <c r="E8" s="5"/>
      <c r="F8" s="11" t="s">
        <v>76</v>
      </c>
      <c r="G8" s="12">
        <f t="shared" ref="G8:G14" si="0">H8+L8+M8</f>
        <v>0</v>
      </c>
      <c r="H8" s="12">
        <f t="shared" ref="H8:H14" si="1">I8+J8+K8</f>
        <v>0</v>
      </c>
      <c r="I8" s="40">
        <v>0</v>
      </c>
      <c r="J8" s="12">
        <v>0</v>
      </c>
      <c r="K8" s="12">
        <v>0</v>
      </c>
      <c r="L8" s="12">
        <v>0</v>
      </c>
      <c r="M8" s="12">
        <f t="shared" ref="M8:M14" si="2">N8+O8+P8+Q8+R8</f>
        <v>0</v>
      </c>
      <c r="N8" s="12">
        <v>0</v>
      </c>
      <c r="O8" s="12">
        <v>0</v>
      </c>
      <c r="P8" s="12">
        <v>0</v>
      </c>
      <c r="Q8" s="12">
        <v>0</v>
      </c>
      <c r="R8" s="12">
        <v>0</v>
      </c>
    </row>
    <row r="9" ht="45" customHeight="1" spans="1:18">
      <c r="A9" s="5" t="s">
        <v>286</v>
      </c>
      <c r="B9" s="5"/>
      <c r="C9" s="11"/>
      <c r="D9" s="11"/>
      <c r="E9" s="5"/>
      <c r="F9" s="11"/>
      <c r="G9" s="51">
        <f t="shared" si="0"/>
        <v>862.9</v>
      </c>
      <c r="H9" s="51">
        <f t="shared" si="1"/>
        <v>862.9</v>
      </c>
      <c r="I9" s="63">
        <f>I10+I22</f>
        <v>862.9</v>
      </c>
      <c r="J9" s="12">
        <v>0</v>
      </c>
      <c r="K9" s="12">
        <v>0</v>
      </c>
      <c r="L9" s="12">
        <v>0</v>
      </c>
      <c r="M9" s="12">
        <f t="shared" si="2"/>
        <v>0</v>
      </c>
      <c r="N9" s="12">
        <v>0</v>
      </c>
      <c r="O9" s="12">
        <v>0</v>
      </c>
      <c r="P9" s="12">
        <v>0</v>
      </c>
      <c r="Q9" s="12">
        <v>0</v>
      </c>
      <c r="R9" s="12">
        <v>0</v>
      </c>
    </row>
    <row r="10" ht="24" customHeight="1" spans="1:18">
      <c r="A10" s="11"/>
      <c r="B10" s="5" t="s">
        <v>287</v>
      </c>
      <c r="C10" s="11"/>
      <c r="D10" s="11"/>
      <c r="E10" s="5"/>
      <c r="F10" s="5"/>
      <c r="G10" s="51">
        <f t="shared" si="0"/>
        <v>794</v>
      </c>
      <c r="H10" s="51">
        <f t="shared" si="1"/>
        <v>794</v>
      </c>
      <c r="I10" s="63">
        <f>SUM(I11:I21)</f>
        <v>794</v>
      </c>
      <c r="J10" s="12">
        <v>0</v>
      </c>
      <c r="K10" s="12">
        <v>0</v>
      </c>
      <c r="L10" s="12">
        <v>0</v>
      </c>
      <c r="M10" s="12">
        <f t="shared" si="2"/>
        <v>0</v>
      </c>
      <c r="N10" s="12">
        <v>0</v>
      </c>
      <c r="O10" s="12">
        <v>0</v>
      </c>
      <c r="P10" s="12">
        <v>0</v>
      </c>
      <c r="Q10" s="12">
        <v>0</v>
      </c>
      <c r="R10" s="12">
        <v>0</v>
      </c>
    </row>
    <row r="11" ht="24" customHeight="1" spans="1:18">
      <c r="A11" s="11"/>
      <c r="B11" s="5"/>
      <c r="C11" s="5">
        <v>2120101</v>
      </c>
      <c r="D11" s="5" t="s">
        <v>134</v>
      </c>
      <c r="E11" s="5">
        <v>30101</v>
      </c>
      <c r="F11" s="11" t="s">
        <v>288</v>
      </c>
      <c r="G11" s="51">
        <f t="shared" si="0"/>
        <v>219.7698</v>
      </c>
      <c r="H11" s="51">
        <f t="shared" si="1"/>
        <v>219.7698</v>
      </c>
      <c r="I11" s="63">
        <v>219.7698</v>
      </c>
      <c r="J11" s="12">
        <v>0</v>
      </c>
      <c r="K11" s="12">
        <v>0</v>
      </c>
      <c r="L11" s="12">
        <v>0</v>
      </c>
      <c r="M11" s="12">
        <f t="shared" si="2"/>
        <v>0</v>
      </c>
      <c r="N11" s="12">
        <v>0</v>
      </c>
      <c r="O11" s="12">
        <v>0</v>
      </c>
      <c r="P11" s="12">
        <v>0</v>
      </c>
      <c r="Q11" s="12">
        <v>0</v>
      </c>
      <c r="R11" s="12">
        <v>0</v>
      </c>
    </row>
    <row r="12" ht="24" customHeight="1" spans="1:18">
      <c r="A12" s="11"/>
      <c r="B12" s="5"/>
      <c r="C12" s="5">
        <v>2210203</v>
      </c>
      <c r="D12" s="5" t="s">
        <v>149</v>
      </c>
      <c r="E12" s="5">
        <v>30102</v>
      </c>
      <c r="F12" s="11" t="s">
        <v>289</v>
      </c>
      <c r="G12" s="51">
        <f t="shared" si="0"/>
        <v>150.5</v>
      </c>
      <c r="H12" s="51">
        <f t="shared" si="1"/>
        <v>150.5</v>
      </c>
      <c r="I12" s="63">
        <v>150.5</v>
      </c>
      <c r="J12" s="12">
        <v>0</v>
      </c>
      <c r="K12" s="12">
        <v>0</v>
      </c>
      <c r="L12" s="12">
        <v>0</v>
      </c>
      <c r="M12" s="12">
        <f t="shared" si="2"/>
        <v>0</v>
      </c>
      <c r="N12" s="12">
        <v>0</v>
      </c>
      <c r="O12" s="12">
        <v>0</v>
      </c>
      <c r="P12" s="12">
        <v>0</v>
      </c>
      <c r="Q12" s="12">
        <v>0</v>
      </c>
      <c r="R12" s="12">
        <v>0</v>
      </c>
    </row>
    <row r="13" ht="24" customHeight="1" spans="1:18">
      <c r="A13" s="11"/>
      <c r="B13" s="5"/>
      <c r="C13" s="5">
        <v>2120101</v>
      </c>
      <c r="D13" s="5" t="s">
        <v>134</v>
      </c>
      <c r="E13" s="5">
        <v>30103</v>
      </c>
      <c r="F13" s="11" t="s">
        <v>290</v>
      </c>
      <c r="G13" s="51">
        <f t="shared" si="0"/>
        <v>6.7302</v>
      </c>
      <c r="H13" s="51">
        <f t="shared" si="1"/>
        <v>6.7302</v>
      </c>
      <c r="I13" s="63">
        <v>6.7302</v>
      </c>
      <c r="J13" s="12">
        <v>0</v>
      </c>
      <c r="K13" s="12">
        <v>0</v>
      </c>
      <c r="L13" s="12">
        <v>0</v>
      </c>
      <c r="M13" s="12">
        <f t="shared" si="2"/>
        <v>0</v>
      </c>
      <c r="N13" s="12">
        <v>0</v>
      </c>
      <c r="O13" s="12">
        <v>0</v>
      </c>
      <c r="P13" s="12">
        <v>0</v>
      </c>
      <c r="Q13" s="12">
        <v>0</v>
      </c>
      <c r="R13" s="12">
        <v>0</v>
      </c>
    </row>
    <row r="14" ht="24" customHeight="1" spans="1:18">
      <c r="A14" s="11"/>
      <c r="B14" s="5"/>
      <c r="C14" s="5">
        <v>2120101</v>
      </c>
      <c r="D14" s="5" t="s">
        <v>134</v>
      </c>
      <c r="E14" s="5">
        <v>30107</v>
      </c>
      <c r="F14" s="11" t="s">
        <v>291</v>
      </c>
      <c r="G14" s="51">
        <f t="shared" si="0"/>
        <v>109</v>
      </c>
      <c r="H14" s="51">
        <f t="shared" si="1"/>
        <v>109</v>
      </c>
      <c r="I14" s="63">
        <v>109</v>
      </c>
      <c r="J14" s="12">
        <v>0</v>
      </c>
      <c r="K14" s="12">
        <v>0</v>
      </c>
      <c r="L14" s="12">
        <v>0</v>
      </c>
      <c r="M14" s="12">
        <f t="shared" si="2"/>
        <v>0</v>
      </c>
      <c r="N14" s="12">
        <v>0</v>
      </c>
      <c r="O14" s="12">
        <v>0</v>
      </c>
      <c r="P14" s="12">
        <v>0</v>
      </c>
      <c r="Q14" s="12">
        <v>0</v>
      </c>
      <c r="R14" s="12">
        <v>0</v>
      </c>
    </row>
    <row r="15" ht="24" customHeight="1" spans="1:18">
      <c r="A15" s="11"/>
      <c r="B15" s="5"/>
      <c r="C15" s="11">
        <v>2080505</v>
      </c>
      <c r="D15" s="52" t="s">
        <v>124</v>
      </c>
      <c r="E15" s="5">
        <v>30108</v>
      </c>
      <c r="F15" s="5" t="s">
        <v>292</v>
      </c>
      <c r="G15" s="51">
        <f t="shared" ref="G15:G22" si="3">H15+L15+M15</f>
        <v>72</v>
      </c>
      <c r="H15" s="51">
        <f t="shared" ref="H15:H22" si="4">I15+J15+K15</f>
        <v>72</v>
      </c>
      <c r="I15" s="64">
        <v>72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2">
        <v>0</v>
      </c>
      <c r="Q15" s="12">
        <v>0</v>
      </c>
      <c r="R15" s="12">
        <v>0</v>
      </c>
    </row>
    <row r="16" ht="24" customHeight="1" spans="1:18">
      <c r="A16" s="11"/>
      <c r="B16" s="5"/>
      <c r="C16" s="53">
        <v>2080506</v>
      </c>
      <c r="D16" s="52" t="s">
        <v>125</v>
      </c>
      <c r="E16" s="5">
        <v>30109</v>
      </c>
      <c r="F16" s="5" t="s">
        <v>293</v>
      </c>
      <c r="G16" s="51">
        <f t="shared" si="3"/>
        <v>12</v>
      </c>
      <c r="H16" s="51">
        <f t="shared" si="4"/>
        <v>12</v>
      </c>
      <c r="I16" s="64">
        <v>12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2">
        <v>0</v>
      </c>
      <c r="Q16" s="12">
        <v>0</v>
      </c>
      <c r="R16" s="12">
        <v>0</v>
      </c>
    </row>
    <row r="17" ht="24" customHeight="1" spans="1:18">
      <c r="A17" s="11"/>
      <c r="B17" s="5"/>
      <c r="C17" s="53">
        <v>2101101</v>
      </c>
      <c r="D17" s="54" t="s">
        <v>129</v>
      </c>
      <c r="E17" s="5">
        <v>30110</v>
      </c>
      <c r="F17" s="5" t="s">
        <v>294</v>
      </c>
      <c r="G17" s="51">
        <f t="shared" si="3"/>
        <v>28.5</v>
      </c>
      <c r="H17" s="51">
        <f t="shared" si="4"/>
        <v>28.5</v>
      </c>
      <c r="I17" s="64">
        <v>28.5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2">
        <v>0</v>
      </c>
      <c r="Q17" s="12">
        <v>0</v>
      </c>
      <c r="R17" s="12">
        <v>0</v>
      </c>
    </row>
    <row r="18" ht="24" customHeight="1" spans="1:18">
      <c r="A18" s="11"/>
      <c r="B18" s="5"/>
      <c r="C18" s="53">
        <v>2101103</v>
      </c>
      <c r="D18" s="55" t="s">
        <v>130</v>
      </c>
      <c r="E18" s="5">
        <v>30111</v>
      </c>
      <c r="F18" s="5" t="s">
        <v>295</v>
      </c>
      <c r="G18" s="51">
        <f t="shared" si="3"/>
        <v>27</v>
      </c>
      <c r="H18" s="51">
        <f t="shared" si="4"/>
        <v>27</v>
      </c>
      <c r="I18" s="64">
        <v>27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2">
        <v>0</v>
      </c>
      <c r="Q18" s="12">
        <v>0</v>
      </c>
      <c r="R18" s="12">
        <v>0</v>
      </c>
    </row>
    <row r="19" ht="24" customHeight="1" spans="1:18">
      <c r="A19" s="11"/>
      <c r="B19" s="5"/>
      <c r="C19" s="53">
        <v>2101199</v>
      </c>
      <c r="D19" s="56" t="s">
        <v>131</v>
      </c>
      <c r="E19" s="5">
        <v>30112</v>
      </c>
      <c r="F19" s="5" t="s">
        <v>296</v>
      </c>
      <c r="G19" s="51">
        <f t="shared" si="3"/>
        <v>2.5</v>
      </c>
      <c r="H19" s="51">
        <f t="shared" si="4"/>
        <v>2.5</v>
      </c>
      <c r="I19" s="64">
        <v>2.5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2">
        <v>0</v>
      </c>
      <c r="Q19" s="12">
        <v>0</v>
      </c>
      <c r="R19" s="12">
        <v>0</v>
      </c>
    </row>
    <row r="20" ht="24" customHeight="1" spans="1:18">
      <c r="A20" s="11"/>
      <c r="B20" s="5"/>
      <c r="C20" s="5">
        <v>2120201</v>
      </c>
      <c r="D20" s="5" t="s">
        <v>148</v>
      </c>
      <c r="E20" s="5">
        <v>30113</v>
      </c>
      <c r="F20" s="5" t="s">
        <v>148</v>
      </c>
      <c r="G20" s="51">
        <f t="shared" si="3"/>
        <v>70</v>
      </c>
      <c r="H20" s="51">
        <f t="shared" si="4"/>
        <v>70</v>
      </c>
      <c r="I20" s="64">
        <v>70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2">
        <v>0</v>
      </c>
      <c r="Q20" s="12">
        <v>0</v>
      </c>
      <c r="R20" s="12">
        <v>0</v>
      </c>
    </row>
    <row r="21" ht="24" customHeight="1" spans="1:18">
      <c r="A21" s="11"/>
      <c r="B21" s="5"/>
      <c r="C21" s="5">
        <v>2080599</v>
      </c>
      <c r="D21" s="56" t="s">
        <v>126</v>
      </c>
      <c r="E21" s="5">
        <v>30302</v>
      </c>
      <c r="F21" s="11" t="s">
        <v>297</v>
      </c>
      <c r="G21" s="51">
        <f t="shared" si="3"/>
        <v>96</v>
      </c>
      <c r="H21" s="51">
        <f t="shared" si="4"/>
        <v>96</v>
      </c>
      <c r="I21" s="63">
        <v>96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2">
        <v>0</v>
      </c>
      <c r="Q21" s="12">
        <v>0</v>
      </c>
      <c r="R21" s="12">
        <v>0</v>
      </c>
    </row>
    <row r="22" ht="35.25" customHeight="1" spans="1:18">
      <c r="A22" s="11"/>
      <c r="B22" s="5" t="s">
        <v>298</v>
      </c>
      <c r="C22" s="11"/>
      <c r="D22" s="5"/>
      <c r="E22" s="5"/>
      <c r="F22" s="11"/>
      <c r="G22" s="51">
        <f t="shared" ref="G22:G39" si="5">H22+L22+M22</f>
        <v>68.9</v>
      </c>
      <c r="H22" s="51">
        <f t="shared" ref="H22:H39" si="6">I22+J22+K22</f>
        <v>68.9</v>
      </c>
      <c r="I22" s="63">
        <f>SUM(I23:I39)</f>
        <v>68.9</v>
      </c>
      <c r="J22" s="12">
        <v>0</v>
      </c>
      <c r="K22" s="12">
        <v>0</v>
      </c>
      <c r="L22" s="12">
        <v>0</v>
      </c>
      <c r="M22" s="12">
        <f>N22+O22+P22+Q22+R22</f>
        <v>0</v>
      </c>
      <c r="N22" s="12">
        <v>0</v>
      </c>
      <c r="O22" s="12">
        <v>0</v>
      </c>
      <c r="P22" s="12">
        <v>0</v>
      </c>
      <c r="Q22" s="12">
        <v>0</v>
      </c>
      <c r="R22" s="12">
        <v>0</v>
      </c>
    </row>
    <row r="23" ht="24" customHeight="1" spans="1:18">
      <c r="A23" s="11"/>
      <c r="B23" s="5"/>
      <c r="C23" s="5">
        <v>2120101</v>
      </c>
      <c r="D23" s="5" t="s">
        <v>134</v>
      </c>
      <c r="E23" s="5">
        <v>30201</v>
      </c>
      <c r="F23" s="5" t="s">
        <v>299</v>
      </c>
      <c r="G23" s="51">
        <f t="shared" si="5"/>
        <v>20.92</v>
      </c>
      <c r="H23" s="51">
        <f t="shared" si="6"/>
        <v>20.92</v>
      </c>
      <c r="I23" s="64">
        <v>20.92</v>
      </c>
      <c r="J23" s="12">
        <v>0</v>
      </c>
      <c r="K23" s="12">
        <v>0</v>
      </c>
      <c r="L23" s="12">
        <v>0</v>
      </c>
      <c r="M23" s="12">
        <f>N23+O23+P23+Q23+R23</f>
        <v>0</v>
      </c>
      <c r="N23" s="12">
        <v>0</v>
      </c>
      <c r="O23" s="12">
        <v>0</v>
      </c>
      <c r="P23" s="12">
        <v>0</v>
      </c>
      <c r="Q23" s="12">
        <v>0</v>
      </c>
      <c r="R23" s="12">
        <v>0</v>
      </c>
    </row>
    <row r="24" ht="24" customHeight="1" spans="1:18">
      <c r="A24" s="11"/>
      <c r="B24" s="5"/>
      <c r="C24" s="5">
        <v>2120101</v>
      </c>
      <c r="D24" s="5" t="s">
        <v>134</v>
      </c>
      <c r="E24" s="5">
        <v>30202</v>
      </c>
      <c r="F24" s="5" t="s">
        <v>300</v>
      </c>
      <c r="G24" s="51">
        <f t="shared" si="5"/>
        <v>0</v>
      </c>
      <c r="H24" s="51">
        <f t="shared" si="6"/>
        <v>0</v>
      </c>
      <c r="I24" s="64">
        <v>0</v>
      </c>
      <c r="J24" s="12">
        <v>0</v>
      </c>
      <c r="K24" s="12">
        <v>0</v>
      </c>
      <c r="L24" s="12">
        <v>0</v>
      </c>
      <c r="M24" s="12">
        <f>N24+O24+P24+Q24+R24</f>
        <v>0</v>
      </c>
      <c r="N24" s="12">
        <v>0</v>
      </c>
      <c r="O24" s="12">
        <v>0</v>
      </c>
      <c r="P24" s="12">
        <v>0</v>
      </c>
      <c r="Q24" s="12">
        <v>0</v>
      </c>
      <c r="R24" s="12">
        <v>0</v>
      </c>
    </row>
    <row r="25" ht="24" customHeight="1" spans="1:18">
      <c r="A25" s="11"/>
      <c r="B25" s="5"/>
      <c r="C25" s="5">
        <v>2120101</v>
      </c>
      <c r="D25" s="5" t="s">
        <v>134</v>
      </c>
      <c r="E25" s="5">
        <v>30204</v>
      </c>
      <c r="F25" s="5" t="s">
        <v>301</v>
      </c>
      <c r="G25" s="51">
        <f t="shared" si="5"/>
        <v>0</v>
      </c>
      <c r="H25" s="51">
        <f t="shared" si="6"/>
        <v>0</v>
      </c>
      <c r="I25" s="64">
        <v>0</v>
      </c>
      <c r="J25" s="12">
        <v>0</v>
      </c>
      <c r="K25" s="12">
        <v>0</v>
      </c>
      <c r="L25" s="12">
        <v>0</v>
      </c>
      <c r="M25" s="12">
        <v>0</v>
      </c>
      <c r="N25" s="12">
        <v>0</v>
      </c>
      <c r="O25" s="12">
        <v>0</v>
      </c>
      <c r="P25" s="12">
        <v>0</v>
      </c>
      <c r="Q25" s="12">
        <v>0</v>
      </c>
      <c r="R25" s="12">
        <v>0</v>
      </c>
    </row>
    <row r="26" ht="24" customHeight="1" spans="1:18">
      <c r="A26" s="11"/>
      <c r="B26" s="5"/>
      <c r="C26" s="5">
        <v>2120101</v>
      </c>
      <c r="D26" s="5" t="s">
        <v>134</v>
      </c>
      <c r="E26" s="5">
        <v>30205</v>
      </c>
      <c r="F26" s="5" t="s">
        <v>302</v>
      </c>
      <c r="G26" s="51">
        <f t="shared" si="5"/>
        <v>0.5</v>
      </c>
      <c r="H26" s="51">
        <f t="shared" si="6"/>
        <v>0.5</v>
      </c>
      <c r="I26" s="64">
        <v>0.5</v>
      </c>
      <c r="J26" s="12">
        <v>0</v>
      </c>
      <c r="K26" s="12">
        <v>0</v>
      </c>
      <c r="L26" s="12">
        <v>0</v>
      </c>
      <c r="M26" s="12">
        <v>0</v>
      </c>
      <c r="N26" s="12">
        <v>0</v>
      </c>
      <c r="O26" s="12">
        <v>0</v>
      </c>
      <c r="P26" s="12">
        <v>0</v>
      </c>
      <c r="Q26" s="12">
        <v>0</v>
      </c>
      <c r="R26" s="12">
        <v>0</v>
      </c>
    </row>
    <row r="27" ht="24" customHeight="1" spans="1:18">
      <c r="A27" s="11"/>
      <c r="B27" s="5"/>
      <c r="C27" s="5">
        <v>2120101</v>
      </c>
      <c r="D27" s="5" t="s">
        <v>134</v>
      </c>
      <c r="E27" s="5">
        <v>30206</v>
      </c>
      <c r="F27" s="5" t="s">
        <v>303</v>
      </c>
      <c r="G27" s="51">
        <f t="shared" si="5"/>
        <v>7</v>
      </c>
      <c r="H27" s="51">
        <f t="shared" si="6"/>
        <v>7</v>
      </c>
      <c r="I27" s="64">
        <v>7</v>
      </c>
      <c r="J27" s="12">
        <v>0</v>
      </c>
      <c r="K27" s="12">
        <v>0</v>
      </c>
      <c r="L27" s="12">
        <v>0</v>
      </c>
      <c r="M27" s="12">
        <v>0</v>
      </c>
      <c r="N27" s="12">
        <v>0</v>
      </c>
      <c r="O27" s="12">
        <v>0</v>
      </c>
      <c r="P27" s="12">
        <v>0</v>
      </c>
      <c r="Q27" s="12">
        <v>0</v>
      </c>
      <c r="R27" s="12">
        <v>0</v>
      </c>
    </row>
    <row r="28" ht="24" customHeight="1" spans="1:18">
      <c r="A28" s="11"/>
      <c r="B28" s="5"/>
      <c r="C28" s="5">
        <v>2120101</v>
      </c>
      <c r="D28" s="5" t="s">
        <v>134</v>
      </c>
      <c r="E28" s="5">
        <v>30207</v>
      </c>
      <c r="F28" s="5" t="s">
        <v>304</v>
      </c>
      <c r="G28" s="51">
        <f t="shared" si="5"/>
        <v>4.08</v>
      </c>
      <c r="H28" s="51">
        <f t="shared" si="6"/>
        <v>4.08</v>
      </c>
      <c r="I28" s="64">
        <v>4.08</v>
      </c>
      <c r="J28" s="12">
        <v>0</v>
      </c>
      <c r="K28" s="12">
        <v>0</v>
      </c>
      <c r="L28" s="12">
        <v>0</v>
      </c>
      <c r="M28" s="12">
        <v>0</v>
      </c>
      <c r="N28" s="12">
        <v>0</v>
      </c>
      <c r="O28" s="12">
        <v>0</v>
      </c>
      <c r="P28" s="12">
        <v>0</v>
      </c>
      <c r="Q28" s="12">
        <v>0</v>
      </c>
      <c r="R28" s="12">
        <v>0</v>
      </c>
    </row>
    <row r="29" ht="24" customHeight="1" spans="1:18">
      <c r="A29" s="11"/>
      <c r="B29" s="5"/>
      <c r="C29" s="5">
        <v>2120101</v>
      </c>
      <c r="D29" s="5" t="s">
        <v>134</v>
      </c>
      <c r="E29" s="5">
        <v>30211</v>
      </c>
      <c r="F29" s="5" t="s">
        <v>305</v>
      </c>
      <c r="G29" s="51">
        <f t="shared" si="5"/>
        <v>3</v>
      </c>
      <c r="H29" s="51">
        <f t="shared" si="6"/>
        <v>3</v>
      </c>
      <c r="I29" s="64">
        <v>3</v>
      </c>
      <c r="J29" s="12">
        <v>0</v>
      </c>
      <c r="K29" s="12">
        <v>0</v>
      </c>
      <c r="L29" s="12">
        <v>0</v>
      </c>
      <c r="M29" s="12">
        <v>0</v>
      </c>
      <c r="N29" s="12">
        <v>0</v>
      </c>
      <c r="O29" s="12">
        <v>0</v>
      </c>
      <c r="P29" s="12">
        <v>0</v>
      </c>
      <c r="Q29" s="12">
        <v>0</v>
      </c>
      <c r="R29" s="12">
        <v>0</v>
      </c>
    </row>
    <row r="30" ht="24" customHeight="1" spans="1:18">
      <c r="A30" s="11"/>
      <c r="B30" s="5"/>
      <c r="C30" s="5">
        <v>2120101</v>
      </c>
      <c r="D30" s="5" t="s">
        <v>134</v>
      </c>
      <c r="E30" s="5">
        <v>30228</v>
      </c>
      <c r="F30" s="5" t="s">
        <v>306</v>
      </c>
      <c r="G30" s="51">
        <f t="shared" si="5"/>
        <v>0</v>
      </c>
      <c r="H30" s="51">
        <f t="shared" si="6"/>
        <v>0</v>
      </c>
      <c r="I30" s="64">
        <v>0</v>
      </c>
      <c r="J30" s="12">
        <v>0</v>
      </c>
      <c r="K30" s="12">
        <v>0</v>
      </c>
      <c r="L30" s="12">
        <v>0</v>
      </c>
      <c r="M30" s="12">
        <v>0</v>
      </c>
      <c r="N30" s="12">
        <v>0</v>
      </c>
      <c r="O30" s="12">
        <v>0</v>
      </c>
      <c r="P30" s="12">
        <v>0</v>
      </c>
      <c r="Q30" s="12">
        <v>0</v>
      </c>
      <c r="R30" s="12">
        <v>0</v>
      </c>
    </row>
    <row r="31" ht="24" customHeight="1" spans="1:18">
      <c r="A31" s="11"/>
      <c r="B31" s="5"/>
      <c r="C31" s="5">
        <v>2120101</v>
      </c>
      <c r="D31" s="5" t="s">
        <v>134</v>
      </c>
      <c r="E31" s="5">
        <v>30239</v>
      </c>
      <c r="F31" s="5" t="s">
        <v>307</v>
      </c>
      <c r="G31" s="51">
        <f t="shared" si="5"/>
        <v>14.5</v>
      </c>
      <c r="H31" s="51">
        <f t="shared" si="6"/>
        <v>14.5</v>
      </c>
      <c r="I31" s="64">
        <v>14.5</v>
      </c>
      <c r="J31" s="12">
        <v>0</v>
      </c>
      <c r="K31" s="12">
        <v>0</v>
      </c>
      <c r="L31" s="12">
        <v>0</v>
      </c>
      <c r="M31" s="12">
        <v>0</v>
      </c>
      <c r="N31" s="12">
        <v>0</v>
      </c>
      <c r="O31" s="12">
        <v>0</v>
      </c>
      <c r="P31" s="12">
        <v>0</v>
      </c>
      <c r="Q31" s="12">
        <v>0</v>
      </c>
      <c r="R31" s="12">
        <v>0</v>
      </c>
    </row>
    <row r="32" ht="24" customHeight="1" spans="1:18">
      <c r="A32" s="11"/>
      <c r="B32" s="5"/>
      <c r="C32" s="5">
        <v>2120101</v>
      </c>
      <c r="D32" s="5" t="s">
        <v>134</v>
      </c>
      <c r="E32" s="5">
        <v>30215</v>
      </c>
      <c r="F32" s="5" t="s">
        <v>308</v>
      </c>
      <c r="G32" s="51">
        <f t="shared" si="5"/>
        <v>0</v>
      </c>
      <c r="H32" s="51">
        <f t="shared" si="6"/>
        <v>0</v>
      </c>
      <c r="I32" s="64">
        <v>0</v>
      </c>
      <c r="J32" s="12">
        <v>0</v>
      </c>
      <c r="K32" s="12">
        <v>0</v>
      </c>
      <c r="L32" s="12">
        <v>0</v>
      </c>
      <c r="M32" s="12">
        <v>0</v>
      </c>
      <c r="N32" s="12">
        <v>0</v>
      </c>
      <c r="O32" s="12">
        <v>0</v>
      </c>
      <c r="P32" s="12">
        <v>0</v>
      </c>
      <c r="Q32" s="12">
        <v>0</v>
      </c>
      <c r="R32" s="12">
        <v>0</v>
      </c>
    </row>
    <row r="33" ht="24" customHeight="1" spans="1:18">
      <c r="A33" s="11"/>
      <c r="B33" s="5"/>
      <c r="C33" s="5">
        <v>2120101</v>
      </c>
      <c r="D33" s="5" t="s">
        <v>134</v>
      </c>
      <c r="E33" s="5">
        <v>30216</v>
      </c>
      <c r="F33" s="5" t="s">
        <v>309</v>
      </c>
      <c r="G33" s="51">
        <f t="shared" si="5"/>
        <v>0.1</v>
      </c>
      <c r="H33" s="51">
        <f t="shared" si="6"/>
        <v>0.1</v>
      </c>
      <c r="I33" s="64">
        <v>0.1</v>
      </c>
      <c r="J33" s="12">
        <v>0</v>
      </c>
      <c r="K33" s="12">
        <v>0</v>
      </c>
      <c r="L33" s="12">
        <v>0</v>
      </c>
      <c r="M33" s="12">
        <v>0</v>
      </c>
      <c r="N33" s="12">
        <v>0</v>
      </c>
      <c r="O33" s="12">
        <v>0</v>
      </c>
      <c r="P33" s="12">
        <v>0</v>
      </c>
      <c r="Q33" s="12">
        <v>0</v>
      </c>
      <c r="R33" s="12">
        <v>0</v>
      </c>
    </row>
    <row r="34" ht="24" customHeight="1" spans="1:18">
      <c r="A34" s="11"/>
      <c r="B34" s="5"/>
      <c r="C34" s="5">
        <v>2120101</v>
      </c>
      <c r="D34" s="5" t="s">
        <v>134</v>
      </c>
      <c r="E34" s="5">
        <v>30227</v>
      </c>
      <c r="F34" s="5" t="s">
        <v>310</v>
      </c>
      <c r="G34" s="51">
        <f t="shared" si="5"/>
        <v>2.4</v>
      </c>
      <c r="H34" s="51">
        <f t="shared" si="6"/>
        <v>2.4</v>
      </c>
      <c r="I34" s="64">
        <v>2.4</v>
      </c>
      <c r="J34" s="12">
        <v>0</v>
      </c>
      <c r="K34" s="12">
        <v>0</v>
      </c>
      <c r="L34" s="12">
        <v>0</v>
      </c>
      <c r="M34" s="12">
        <v>0</v>
      </c>
      <c r="N34" s="12">
        <v>0</v>
      </c>
      <c r="O34" s="12">
        <v>0</v>
      </c>
      <c r="P34" s="12">
        <v>0</v>
      </c>
      <c r="Q34" s="12">
        <v>0</v>
      </c>
      <c r="R34" s="12">
        <v>0</v>
      </c>
    </row>
    <row r="35" ht="24" customHeight="1" spans="1:18">
      <c r="A35" s="11"/>
      <c r="B35" s="5"/>
      <c r="C35" s="5">
        <v>2120101</v>
      </c>
      <c r="D35" s="5" t="s">
        <v>134</v>
      </c>
      <c r="E35" s="5">
        <v>30217</v>
      </c>
      <c r="F35" s="5" t="s">
        <v>311</v>
      </c>
      <c r="G35" s="51">
        <f t="shared" si="5"/>
        <v>0.3</v>
      </c>
      <c r="H35" s="51">
        <f t="shared" si="6"/>
        <v>0.3</v>
      </c>
      <c r="I35" s="64">
        <v>0.3</v>
      </c>
      <c r="J35" s="12">
        <v>0</v>
      </c>
      <c r="K35" s="12">
        <v>0</v>
      </c>
      <c r="L35" s="12">
        <v>0</v>
      </c>
      <c r="M35" s="12">
        <v>0</v>
      </c>
      <c r="N35" s="12">
        <v>0</v>
      </c>
      <c r="O35" s="12">
        <v>0</v>
      </c>
      <c r="P35" s="12">
        <v>0</v>
      </c>
      <c r="Q35" s="12">
        <v>0</v>
      </c>
      <c r="R35" s="12">
        <v>0</v>
      </c>
    </row>
    <row r="36" ht="24" customHeight="1" spans="1:18">
      <c r="A36" s="11"/>
      <c r="B36" s="5"/>
      <c r="C36" s="5">
        <v>2120101</v>
      </c>
      <c r="D36" s="5" t="s">
        <v>134</v>
      </c>
      <c r="E36" s="5">
        <v>30231</v>
      </c>
      <c r="F36" s="5" t="s">
        <v>312</v>
      </c>
      <c r="G36" s="51">
        <f t="shared" si="5"/>
        <v>8.1</v>
      </c>
      <c r="H36" s="51">
        <f t="shared" si="6"/>
        <v>8.1</v>
      </c>
      <c r="I36" s="64">
        <v>8.1</v>
      </c>
      <c r="J36" s="12">
        <v>0</v>
      </c>
      <c r="K36" s="12">
        <v>0</v>
      </c>
      <c r="L36" s="12">
        <v>0</v>
      </c>
      <c r="M36" s="12">
        <v>0</v>
      </c>
      <c r="N36" s="12">
        <v>0</v>
      </c>
      <c r="O36" s="12">
        <v>0</v>
      </c>
      <c r="P36" s="12">
        <v>0</v>
      </c>
      <c r="Q36" s="12">
        <v>0</v>
      </c>
      <c r="R36" s="12">
        <v>0</v>
      </c>
    </row>
    <row r="37" ht="24" customHeight="1" spans="1:18">
      <c r="A37" s="11"/>
      <c r="B37" s="5"/>
      <c r="C37" s="5">
        <v>2120101</v>
      </c>
      <c r="D37" s="5" t="s">
        <v>134</v>
      </c>
      <c r="E37" s="5">
        <v>30299</v>
      </c>
      <c r="F37" s="5" t="s">
        <v>313</v>
      </c>
      <c r="G37" s="51">
        <f t="shared" si="5"/>
        <v>0</v>
      </c>
      <c r="H37" s="51">
        <f t="shared" si="6"/>
        <v>0</v>
      </c>
      <c r="I37" s="64">
        <v>0</v>
      </c>
      <c r="J37" s="12">
        <v>0</v>
      </c>
      <c r="K37" s="12">
        <v>0</v>
      </c>
      <c r="L37" s="12">
        <v>0</v>
      </c>
      <c r="M37" s="12">
        <v>0</v>
      </c>
      <c r="N37" s="12">
        <v>0</v>
      </c>
      <c r="O37" s="12">
        <v>0</v>
      </c>
      <c r="P37" s="12">
        <v>0</v>
      </c>
      <c r="Q37" s="12">
        <v>0</v>
      </c>
      <c r="R37" s="12">
        <v>0</v>
      </c>
    </row>
    <row r="38" ht="24" customHeight="1" spans="1:18">
      <c r="A38" s="11"/>
      <c r="B38" s="5"/>
      <c r="C38" s="5">
        <v>2120101</v>
      </c>
      <c r="D38" s="5" t="s">
        <v>134</v>
      </c>
      <c r="E38" s="5">
        <v>30305</v>
      </c>
      <c r="F38" s="5" t="s">
        <v>314</v>
      </c>
      <c r="G38" s="51">
        <f t="shared" si="5"/>
        <v>8</v>
      </c>
      <c r="H38" s="51">
        <f t="shared" si="6"/>
        <v>8</v>
      </c>
      <c r="I38" s="64">
        <v>8</v>
      </c>
      <c r="J38" s="12">
        <v>0</v>
      </c>
      <c r="K38" s="12">
        <v>0</v>
      </c>
      <c r="L38" s="12">
        <v>0</v>
      </c>
      <c r="M38" s="12">
        <v>0</v>
      </c>
      <c r="N38" s="12">
        <v>0</v>
      </c>
      <c r="O38" s="12">
        <v>0</v>
      </c>
      <c r="P38" s="12">
        <v>0</v>
      </c>
      <c r="Q38" s="12">
        <v>0</v>
      </c>
      <c r="R38" s="12">
        <v>0</v>
      </c>
    </row>
    <row r="39" ht="24" customHeight="1" spans="1:18">
      <c r="A39" s="11"/>
      <c r="B39" s="5"/>
      <c r="C39" s="5">
        <v>2120101</v>
      </c>
      <c r="D39" s="5" t="s">
        <v>134</v>
      </c>
      <c r="E39" s="5">
        <v>31002</v>
      </c>
      <c r="F39" s="5" t="s">
        <v>315</v>
      </c>
      <c r="G39" s="51">
        <f t="shared" si="5"/>
        <v>0</v>
      </c>
      <c r="H39" s="51">
        <f t="shared" si="6"/>
        <v>0</v>
      </c>
      <c r="I39" s="64">
        <v>0</v>
      </c>
      <c r="J39" s="12">
        <v>0</v>
      </c>
      <c r="K39" s="12">
        <v>0</v>
      </c>
      <c r="L39" s="12">
        <v>0</v>
      </c>
      <c r="M39" s="12">
        <v>0</v>
      </c>
      <c r="N39" s="12">
        <v>0</v>
      </c>
      <c r="O39" s="12">
        <v>0</v>
      </c>
      <c r="P39" s="12">
        <v>0</v>
      </c>
      <c r="Q39" s="12">
        <v>0</v>
      </c>
      <c r="R39" s="12">
        <v>0</v>
      </c>
    </row>
    <row r="40" spans="1:1">
      <c r="A40" s="7" t="s">
        <v>98</v>
      </c>
    </row>
  </sheetData>
  <mergeCells count="25">
    <mergeCell ref="A1:R1"/>
    <mergeCell ref="A2:R2"/>
    <mergeCell ref="A3:F3"/>
    <mergeCell ref="M3:R3"/>
    <mergeCell ref="C4:D4"/>
    <mergeCell ref="E4:F4"/>
    <mergeCell ref="H4:K4"/>
    <mergeCell ref="M4:R4"/>
    <mergeCell ref="A4:A5"/>
    <mergeCell ref="B4:B5"/>
    <mergeCell ref="G4:G5"/>
    <mergeCell ref="G6:G7"/>
    <mergeCell ref="H6:H7"/>
    <mergeCell ref="I6:I7"/>
    <mergeCell ref="J6:J7"/>
    <mergeCell ref="K6:K7"/>
    <mergeCell ref="L4:L5"/>
    <mergeCell ref="L6:L7"/>
    <mergeCell ref="M6:M7"/>
    <mergeCell ref="N6:N7"/>
    <mergeCell ref="O6:O7"/>
    <mergeCell ref="P6:P7"/>
    <mergeCell ref="Q6:Q7"/>
    <mergeCell ref="R6:R7"/>
    <mergeCell ref="A6:F7"/>
  </mergeCells>
  <pageMargins left="0.236111111111111" right="0.196527777777778" top="0.550694444444444" bottom="0.511805555555556" header="0.5" footer="0.5"/>
  <pageSetup paperSize="9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31"/>
  <sheetViews>
    <sheetView zoomScale="115" zoomScaleNormal="115" workbookViewId="0">
      <pane ySplit="7" topLeftCell="A8" activePane="bottomLeft" state="frozen"/>
      <selection/>
      <selection pane="bottomLeft" activeCell="G9" sqref="G9"/>
    </sheetView>
  </sheetViews>
  <sheetFormatPr defaultColWidth="9" defaultRowHeight="13.5"/>
  <cols>
    <col min="1" max="1" width="7.16666666666667" customWidth="1"/>
    <col min="2" max="2" width="17.4916666666667" customWidth="1"/>
    <col min="3" max="5" width="9" style="15"/>
    <col min="6" max="6" width="12.275" style="15" customWidth="1"/>
    <col min="7" max="7" width="6.84166666666667" customWidth="1"/>
    <col min="8" max="8" width="7.275" customWidth="1"/>
    <col min="9" max="9" width="7.05833333333333" style="16" customWidth="1"/>
    <col min="10" max="10" width="6.3" customWidth="1"/>
    <col min="11" max="11" width="7.6" customWidth="1"/>
    <col min="12" max="12" width="7.05833333333333" customWidth="1"/>
    <col min="13" max="13" width="7.71666666666667" customWidth="1"/>
    <col min="14" max="14" width="4.89166666666667" customWidth="1"/>
    <col min="15" max="15" width="7.275" customWidth="1"/>
    <col min="16" max="16" width="6.95" customWidth="1"/>
    <col min="17" max="17" width="7.81666666666667" customWidth="1"/>
    <col min="18" max="18" width="5.54166666666667" customWidth="1"/>
  </cols>
  <sheetData>
    <row r="1" customHeight="1" spans="1:18">
      <c r="A1" s="17" t="s">
        <v>316</v>
      </c>
      <c r="B1" s="17"/>
      <c r="C1" s="18"/>
      <c r="D1" s="18"/>
      <c r="E1" s="18"/>
      <c r="F1" s="18"/>
      <c r="G1" s="17"/>
      <c r="H1" s="17"/>
      <c r="I1" s="34"/>
      <c r="J1" s="17"/>
      <c r="K1" s="17"/>
      <c r="L1" s="17"/>
      <c r="M1" s="17"/>
      <c r="N1" s="17"/>
      <c r="O1" s="17"/>
      <c r="P1" s="17"/>
      <c r="Q1" s="17"/>
      <c r="R1" s="17"/>
    </row>
    <row r="2" ht="15" customHeight="1" spans="1:18">
      <c r="A2" s="19" t="s">
        <v>317</v>
      </c>
      <c r="B2" s="19"/>
      <c r="C2" s="19"/>
      <c r="D2" s="19"/>
      <c r="E2" s="19"/>
      <c r="F2" s="19"/>
      <c r="G2" s="19"/>
      <c r="H2" s="19"/>
      <c r="I2" s="35"/>
      <c r="J2" s="19"/>
      <c r="K2" s="19"/>
      <c r="L2" s="19"/>
      <c r="M2" s="19"/>
      <c r="N2" s="19"/>
      <c r="O2" s="19"/>
      <c r="P2" s="19"/>
      <c r="Q2" s="19"/>
      <c r="R2" s="19"/>
    </row>
    <row r="3" ht="15" customHeight="1" spans="1:18">
      <c r="A3" s="20" t="s">
        <v>18</v>
      </c>
      <c r="B3" s="20"/>
      <c r="C3" s="21"/>
      <c r="D3" s="21"/>
      <c r="E3" s="21"/>
      <c r="F3" s="21"/>
      <c r="G3" s="20"/>
      <c r="H3" s="20"/>
      <c r="I3" s="36"/>
      <c r="J3" s="20"/>
      <c r="K3" s="20"/>
      <c r="L3" s="20"/>
      <c r="M3" s="37" t="s">
        <v>19</v>
      </c>
      <c r="N3" s="37"/>
      <c r="O3" s="37"/>
      <c r="P3" s="37"/>
      <c r="Q3" s="37"/>
      <c r="R3" s="37"/>
    </row>
    <row r="4" ht="15" customHeight="1" spans="1:18">
      <c r="A4" s="4" t="s">
        <v>73</v>
      </c>
      <c r="B4" s="4" t="s">
        <v>283</v>
      </c>
      <c r="C4" s="10" t="s">
        <v>158</v>
      </c>
      <c r="D4" s="10"/>
      <c r="E4" s="10" t="s">
        <v>318</v>
      </c>
      <c r="F4" s="10"/>
      <c r="G4" s="4" t="s">
        <v>254</v>
      </c>
      <c r="H4" s="4" t="s">
        <v>77</v>
      </c>
      <c r="I4" s="38"/>
      <c r="J4" s="4"/>
      <c r="K4" s="4"/>
      <c r="L4" s="4" t="s">
        <v>78</v>
      </c>
      <c r="M4" s="4" t="s">
        <v>79</v>
      </c>
      <c r="N4" s="4"/>
      <c r="O4" s="4"/>
      <c r="P4" s="4"/>
      <c r="Q4" s="4"/>
      <c r="R4" s="4"/>
    </row>
    <row r="5" ht="28" customHeight="1" spans="1:18">
      <c r="A5" s="4"/>
      <c r="B5" s="4"/>
      <c r="C5" s="10" t="s">
        <v>109</v>
      </c>
      <c r="D5" s="10" t="s">
        <v>110</v>
      </c>
      <c r="E5" s="10" t="s">
        <v>109</v>
      </c>
      <c r="F5" s="10" t="s">
        <v>110</v>
      </c>
      <c r="G5" s="4"/>
      <c r="H5" s="4" t="s">
        <v>80</v>
      </c>
      <c r="I5" s="38" t="s">
        <v>106</v>
      </c>
      <c r="J5" s="4" t="s">
        <v>107</v>
      </c>
      <c r="K5" s="4" t="s">
        <v>108</v>
      </c>
      <c r="L5" s="4"/>
      <c r="M5" s="4" t="s">
        <v>80</v>
      </c>
      <c r="N5" s="4" t="s">
        <v>84</v>
      </c>
      <c r="O5" s="4" t="s">
        <v>85</v>
      </c>
      <c r="P5" s="4" t="s">
        <v>86</v>
      </c>
      <c r="Q5" s="4" t="s">
        <v>87</v>
      </c>
      <c r="R5" s="4" t="s">
        <v>88</v>
      </c>
    </row>
    <row r="6" ht="24" customHeight="1" spans="1:18">
      <c r="A6" s="5" t="s">
        <v>90</v>
      </c>
      <c r="B6" s="5"/>
      <c r="C6" s="5"/>
      <c r="D6" s="5"/>
      <c r="E6" s="5"/>
      <c r="F6" s="5"/>
      <c r="G6" s="5" t="s">
        <v>284</v>
      </c>
      <c r="H6" s="11" t="s">
        <v>271</v>
      </c>
      <c r="I6" s="39">
        <v>3</v>
      </c>
      <c r="J6" s="11">
        <v>4</v>
      </c>
      <c r="K6" s="11">
        <v>5</v>
      </c>
      <c r="L6" s="11">
        <v>6</v>
      </c>
      <c r="M6" s="5" t="s">
        <v>285</v>
      </c>
      <c r="N6" s="11">
        <v>8</v>
      </c>
      <c r="O6" s="11">
        <v>9</v>
      </c>
      <c r="P6" s="11">
        <v>10</v>
      </c>
      <c r="Q6" s="11">
        <v>11</v>
      </c>
      <c r="R6" s="11">
        <v>12</v>
      </c>
    </row>
    <row r="7" spans="1:18">
      <c r="A7" s="5"/>
      <c r="B7" s="5"/>
      <c r="C7" s="5"/>
      <c r="D7" s="5"/>
      <c r="E7" s="5"/>
      <c r="F7" s="5" t="s">
        <v>76</v>
      </c>
      <c r="G7" s="22">
        <f t="shared" ref="G7:G21" si="0">H7+L7+M7</f>
        <v>0</v>
      </c>
      <c r="H7" s="12">
        <f t="shared" ref="H7:H21" si="1">I7+J7+K7</f>
        <v>0</v>
      </c>
      <c r="I7" s="40">
        <v>0</v>
      </c>
      <c r="J7" s="12">
        <v>0</v>
      </c>
      <c r="K7" s="12">
        <v>0</v>
      </c>
      <c r="L7" s="12">
        <v>0</v>
      </c>
      <c r="M7" s="22">
        <f t="shared" ref="M7:M12" si="2">N7+O7+P7+Q7+R7</f>
        <v>0</v>
      </c>
      <c r="N7" s="12">
        <v>0</v>
      </c>
      <c r="O7" s="12">
        <v>0</v>
      </c>
      <c r="P7" s="12">
        <v>0</v>
      </c>
      <c r="Q7" s="12">
        <v>0</v>
      </c>
      <c r="R7" s="12">
        <v>0</v>
      </c>
    </row>
    <row r="8" ht="52.5" spans="1:18">
      <c r="A8" s="23" t="s">
        <v>319</v>
      </c>
      <c r="B8" s="24"/>
      <c r="C8" s="25"/>
      <c r="D8" s="25"/>
      <c r="E8" s="25"/>
      <c r="F8" s="25"/>
      <c r="G8" s="26">
        <f t="shared" si="0"/>
        <v>8251.845</v>
      </c>
      <c r="H8" s="27">
        <f t="shared" si="1"/>
        <v>8251.845</v>
      </c>
      <c r="I8" s="41">
        <f>I9</f>
        <v>8251.845</v>
      </c>
      <c r="J8" s="27">
        <v>0</v>
      </c>
      <c r="K8" s="27">
        <v>0</v>
      </c>
      <c r="L8" s="27">
        <v>0</v>
      </c>
      <c r="M8" s="26">
        <f t="shared" si="2"/>
        <v>0</v>
      </c>
      <c r="N8" s="27">
        <v>0</v>
      </c>
      <c r="O8" s="27">
        <v>0</v>
      </c>
      <c r="P8" s="27">
        <v>0</v>
      </c>
      <c r="Q8" s="27">
        <v>0</v>
      </c>
      <c r="R8" s="27">
        <v>0</v>
      </c>
    </row>
    <row r="9" ht="16" customHeight="1" spans="1:18">
      <c r="A9" s="23"/>
      <c r="B9" s="23" t="s">
        <v>320</v>
      </c>
      <c r="C9" s="28"/>
      <c r="D9" s="28"/>
      <c r="E9" s="28"/>
      <c r="F9" s="28"/>
      <c r="G9" s="26">
        <f t="shared" si="0"/>
        <v>8251.845</v>
      </c>
      <c r="H9" s="27">
        <f t="shared" si="1"/>
        <v>8251.845</v>
      </c>
      <c r="I9" s="41">
        <f>SUM(I10:I30)</f>
        <v>8251.845</v>
      </c>
      <c r="J9" s="27">
        <v>0</v>
      </c>
      <c r="K9" s="27">
        <v>0</v>
      </c>
      <c r="L9" s="27">
        <v>0</v>
      </c>
      <c r="M9" s="26">
        <f t="shared" si="2"/>
        <v>0</v>
      </c>
      <c r="N9" s="27">
        <v>0</v>
      </c>
      <c r="O9" s="27">
        <v>0</v>
      </c>
      <c r="P9" s="27">
        <v>0</v>
      </c>
      <c r="Q9" s="27">
        <v>0</v>
      </c>
      <c r="R9" s="27">
        <v>0</v>
      </c>
    </row>
    <row r="10" ht="23" customHeight="1" spans="1:18">
      <c r="A10" s="24"/>
      <c r="B10" s="28" t="s">
        <v>321</v>
      </c>
      <c r="C10" s="28">
        <v>2120104</v>
      </c>
      <c r="D10" s="28" t="s">
        <v>135</v>
      </c>
      <c r="E10" s="29">
        <v>30299</v>
      </c>
      <c r="F10" s="29" t="s">
        <v>313</v>
      </c>
      <c r="G10" s="28">
        <f t="shared" si="0"/>
        <v>100</v>
      </c>
      <c r="H10" s="28">
        <f t="shared" si="1"/>
        <v>100</v>
      </c>
      <c r="I10" s="42">
        <v>100</v>
      </c>
      <c r="J10" s="28">
        <v>0</v>
      </c>
      <c r="K10" s="28">
        <v>0</v>
      </c>
      <c r="L10" s="28">
        <v>0</v>
      </c>
      <c r="M10" s="28">
        <f t="shared" si="2"/>
        <v>0</v>
      </c>
      <c r="N10" s="28">
        <v>0</v>
      </c>
      <c r="O10" s="28">
        <v>0</v>
      </c>
      <c r="P10" s="28">
        <v>0</v>
      </c>
      <c r="Q10" s="28">
        <v>0</v>
      </c>
      <c r="R10" s="28">
        <v>0</v>
      </c>
    </row>
    <row r="11" ht="21" spans="1:18">
      <c r="A11" s="24"/>
      <c r="B11" s="28" t="s">
        <v>322</v>
      </c>
      <c r="C11" s="28">
        <v>2120399</v>
      </c>
      <c r="D11" s="28" t="s">
        <v>137</v>
      </c>
      <c r="E11" s="29">
        <v>30299</v>
      </c>
      <c r="F11" s="29" t="s">
        <v>313</v>
      </c>
      <c r="G11" s="28">
        <f t="shared" si="0"/>
        <v>267</v>
      </c>
      <c r="H11" s="28">
        <f t="shared" si="1"/>
        <v>267</v>
      </c>
      <c r="I11" s="42">
        <v>267</v>
      </c>
      <c r="J11" s="28">
        <v>0</v>
      </c>
      <c r="K11" s="28">
        <v>0</v>
      </c>
      <c r="L11" s="28">
        <v>0</v>
      </c>
      <c r="M11" s="28">
        <f t="shared" si="2"/>
        <v>0</v>
      </c>
      <c r="N11" s="28">
        <v>0</v>
      </c>
      <c r="O11" s="28">
        <v>0</v>
      </c>
      <c r="P11" s="28">
        <v>0</v>
      </c>
      <c r="Q11" s="28">
        <v>0</v>
      </c>
      <c r="R11" s="28">
        <v>0</v>
      </c>
    </row>
    <row r="12" ht="21" spans="1:18">
      <c r="A12" s="24"/>
      <c r="B12" s="28" t="s">
        <v>323</v>
      </c>
      <c r="C12" s="28">
        <v>2120399</v>
      </c>
      <c r="D12" s="28" t="s">
        <v>137</v>
      </c>
      <c r="E12" s="29">
        <v>31099</v>
      </c>
      <c r="F12" s="29" t="s">
        <v>324</v>
      </c>
      <c r="G12" s="28">
        <f t="shared" si="0"/>
        <v>100</v>
      </c>
      <c r="H12" s="28">
        <f t="shared" si="1"/>
        <v>100</v>
      </c>
      <c r="I12" s="42">
        <v>100</v>
      </c>
      <c r="J12" s="28">
        <v>0</v>
      </c>
      <c r="K12" s="28">
        <v>0</v>
      </c>
      <c r="L12" s="28">
        <v>0</v>
      </c>
      <c r="M12" s="28">
        <f t="shared" si="2"/>
        <v>0</v>
      </c>
      <c r="N12" s="28">
        <v>0</v>
      </c>
      <c r="O12" s="28">
        <v>0</v>
      </c>
      <c r="P12" s="28">
        <v>0</v>
      </c>
      <c r="Q12" s="28">
        <v>0</v>
      </c>
      <c r="R12" s="28">
        <v>0</v>
      </c>
    </row>
    <row r="13" ht="21" spans="1:18">
      <c r="A13" s="24"/>
      <c r="B13" s="28" t="s">
        <v>325</v>
      </c>
      <c r="C13" s="28">
        <v>2120399</v>
      </c>
      <c r="D13" s="28" t="s">
        <v>137</v>
      </c>
      <c r="E13" s="29">
        <v>31099</v>
      </c>
      <c r="F13" s="29" t="s">
        <v>324</v>
      </c>
      <c r="G13" s="28">
        <f t="shared" si="0"/>
        <v>10</v>
      </c>
      <c r="H13" s="28">
        <f t="shared" si="1"/>
        <v>10</v>
      </c>
      <c r="I13" s="42">
        <v>10</v>
      </c>
      <c r="J13" s="28">
        <v>0</v>
      </c>
      <c r="K13" s="28">
        <v>0</v>
      </c>
      <c r="L13" s="28">
        <v>0</v>
      </c>
      <c r="M13" s="28">
        <v>0</v>
      </c>
      <c r="N13" s="28">
        <v>0</v>
      </c>
      <c r="O13" s="28">
        <v>0</v>
      </c>
      <c r="P13" s="28">
        <v>0</v>
      </c>
      <c r="Q13" s="28">
        <v>0</v>
      </c>
      <c r="R13" s="28">
        <v>0</v>
      </c>
    </row>
    <row r="14" ht="33" customHeight="1" spans="1:18">
      <c r="A14" s="24"/>
      <c r="B14" s="28" t="s">
        <v>326</v>
      </c>
      <c r="C14" s="28">
        <v>2120501</v>
      </c>
      <c r="D14" s="28" t="s">
        <v>138</v>
      </c>
      <c r="E14" s="29">
        <v>31099</v>
      </c>
      <c r="F14" s="29" t="s">
        <v>324</v>
      </c>
      <c r="G14" s="28">
        <f t="shared" si="0"/>
        <v>100</v>
      </c>
      <c r="H14" s="28">
        <f t="shared" si="1"/>
        <v>100</v>
      </c>
      <c r="I14" s="42">
        <v>100</v>
      </c>
      <c r="J14" s="28">
        <v>0</v>
      </c>
      <c r="K14" s="28">
        <v>0</v>
      </c>
      <c r="L14" s="28">
        <v>0</v>
      </c>
      <c r="M14" s="28">
        <v>0</v>
      </c>
      <c r="N14" s="28">
        <v>0</v>
      </c>
      <c r="O14" s="28">
        <v>0</v>
      </c>
      <c r="P14" s="28">
        <v>0</v>
      </c>
      <c r="Q14" s="28">
        <v>0</v>
      </c>
      <c r="R14" s="28">
        <v>0</v>
      </c>
    </row>
    <row r="15" ht="34" customHeight="1" spans="1:18">
      <c r="A15" s="24"/>
      <c r="B15" s="28" t="s">
        <v>327</v>
      </c>
      <c r="C15" s="28">
        <v>2120501</v>
      </c>
      <c r="D15" s="28" t="s">
        <v>138</v>
      </c>
      <c r="E15" s="29">
        <v>30227</v>
      </c>
      <c r="F15" s="29" t="s">
        <v>310</v>
      </c>
      <c r="G15" s="28">
        <f t="shared" si="0"/>
        <v>1500</v>
      </c>
      <c r="H15" s="28">
        <f t="shared" si="1"/>
        <v>1500</v>
      </c>
      <c r="I15" s="42">
        <v>1500</v>
      </c>
      <c r="J15" s="28">
        <v>0</v>
      </c>
      <c r="K15" s="28">
        <v>0</v>
      </c>
      <c r="L15" s="28">
        <v>0</v>
      </c>
      <c r="M15" s="28">
        <v>0</v>
      </c>
      <c r="N15" s="28">
        <v>0</v>
      </c>
      <c r="O15" s="28">
        <v>0</v>
      </c>
      <c r="P15" s="28">
        <v>0</v>
      </c>
      <c r="Q15" s="28">
        <v>0</v>
      </c>
      <c r="R15" s="28">
        <v>0</v>
      </c>
    </row>
    <row r="16" ht="24" customHeight="1" spans="1:18">
      <c r="A16" s="24"/>
      <c r="B16" s="28" t="s">
        <v>328</v>
      </c>
      <c r="C16" s="28">
        <v>2120501</v>
      </c>
      <c r="D16" s="28" t="s">
        <v>138</v>
      </c>
      <c r="E16" s="29">
        <v>31099</v>
      </c>
      <c r="F16" s="29" t="s">
        <v>324</v>
      </c>
      <c r="G16" s="28">
        <f t="shared" si="0"/>
        <v>100</v>
      </c>
      <c r="H16" s="28">
        <f t="shared" si="1"/>
        <v>100</v>
      </c>
      <c r="I16" s="42">
        <v>100</v>
      </c>
      <c r="J16" s="28">
        <v>0</v>
      </c>
      <c r="K16" s="28">
        <v>0</v>
      </c>
      <c r="L16" s="28">
        <v>0</v>
      </c>
      <c r="M16" s="28">
        <v>0</v>
      </c>
      <c r="N16" s="28">
        <v>0</v>
      </c>
      <c r="O16" s="28">
        <v>0</v>
      </c>
      <c r="P16" s="28">
        <v>0</v>
      </c>
      <c r="Q16" s="28">
        <v>0</v>
      </c>
      <c r="R16" s="28">
        <v>0</v>
      </c>
    </row>
    <row r="17" ht="23" customHeight="1" spans="1:18">
      <c r="A17" s="24"/>
      <c r="B17" s="28" t="s">
        <v>329</v>
      </c>
      <c r="C17" s="28">
        <v>2120501</v>
      </c>
      <c r="D17" s="28" t="s">
        <v>138</v>
      </c>
      <c r="E17" s="29">
        <v>31099</v>
      </c>
      <c r="F17" s="29" t="s">
        <v>324</v>
      </c>
      <c r="G17" s="28">
        <f t="shared" si="0"/>
        <v>120</v>
      </c>
      <c r="H17" s="28">
        <f t="shared" si="1"/>
        <v>120</v>
      </c>
      <c r="I17" s="42">
        <v>120</v>
      </c>
      <c r="J17" s="28">
        <v>0</v>
      </c>
      <c r="K17" s="28">
        <v>0</v>
      </c>
      <c r="L17" s="28">
        <v>0</v>
      </c>
      <c r="M17" s="28">
        <v>0</v>
      </c>
      <c r="N17" s="28">
        <v>0</v>
      </c>
      <c r="O17" s="28">
        <v>0</v>
      </c>
      <c r="P17" s="28">
        <v>0</v>
      </c>
      <c r="Q17" s="28">
        <v>0</v>
      </c>
      <c r="R17" s="28">
        <v>0</v>
      </c>
    </row>
    <row r="18" ht="24" customHeight="1" spans="1:18">
      <c r="A18" s="24"/>
      <c r="B18" s="28" t="s">
        <v>330</v>
      </c>
      <c r="C18" s="28">
        <v>2120501</v>
      </c>
      <c r="D18" s="28" t="s">
        <v>138</v>
      </c>
      <c r="E18" s="29">
        <v>31099</v>
      </c>
      <c r="F18" s="29" t="s">
        <v>324</v>
      </c>
      <c r="G18" s="28">
        <f t="shared" si="0"/>
        <v>50</v>
      </c>
      <c r="H18" s="28">
        <f t="shared" si="1"/>
        <v>50</v>
      </c>
      <c r="I18" s="42">
        <v>50</v>
      </c>
      <c r="J18" s="28">
        <v>0</v>
      </c>
      <c r="K18" s="28">
        <v>0</v>
      </c>
      <c r="L18" s="28">
        <v>0</v>
      </c>
      <c r="M18" s="28">
        <v>0</v>
      </c>
      <c r="N18" s="28">
        <v>0</v>
      </c>
      <c r="O18" s="28">
        <v>0</v>
      </c>
      <c r="P18" s="28">
        <v>0</v>
      </c>
      <c r="Q18" s="28">
        <v>0</v>
      </c>
      <c r="R18" s="28">
        <v>0</v>
      </c>
    </row>
    <row r="19" ht="21" customHeight="1" spans="1:18">
      <c r="A19" s="24"/>
      <c r="B19" s="28" t="s">
        <v>331</v>
      </c>
      <c r="C19" s="28">
        <v>2129999</v>
      </c>
      <c r="D19" s="28" t="s">
        <v>140</v>
      </c>
      <c r="E19" s="29">
        <v>31010</v>
      </c>
      <c r="F19" s="29" t="s">
        <v>332</v>
      </c>
      <c r="G19" s="28">
        <f t="shared" si="0"/>
        <v>1300</v>
      </c>
      <c r="H19" s="28">
        <f t="shared" si="1"/>
        <v>1300</v>
      </c>
      <c r="I19" s="42">
        <v>1300</v>
      </c>
      <c r="J19" s="28">
        <v>0</v>
      </c>
      <c r="K19" s="28">
        <v>0</v>
      </c>
      <c r="L19" s="28">
        <v>0</v>
      </c>
      <c r="M19" s="28">
        <v>0</v>
      </c>
      <c r="N19" s="28">
        <v>0</v>
      </c>
      <c r="O19" s="28">
        <v>0</v>
      </c>
      <c r="P19" s="28">
        <v>0</v>
      </c>
      <c r="Q19" s="28">
        <v>0</v>
      </c>
      <c r="R19" s="28">
        <v>0</v>
      </c>
    </row>
    <row r="20" ht="25" customHeight="1" spans="1:18">
      <c r="A20" s="24"/>
      <c r="B20" s="28" t="s">
        <v>333</v>
      </c>
      <c r="C20" s="28">
        <v>2129999</v>
      </c>
      <c r="D20" s="28" t="s">
        <v>140</v>
      </c>
      <c r="E20" s="30">
        <v>30399</v>
      </c>
      <c r="F20" s="30" t="s">
        <v>334</v>
      </c>
      <c r="G20" s="28">
        <f t="shared" ref="G20:G30" si="3">H20</f>
        <v>109.88</v>
      </c>
      <c r="H20" s="28">
        <f t="shared" ref="H20:H30" si="4">I20</f>
        <v>109.88</v>
      </c>
      <c r="I20" s="42">
        <v>109.88</v>
      </c>
      <c r="J20" s="28">
        <v>0</v>
      </c>
      <c r="K20" s="28">
        <v>0</v>
      </c>
      <c r="L20" s="28">
        <v>0</v>
      </c>
      <c r="M20" s="28">
        <v>0</v>
      </c>
      <c r="N20" s="28">
        <v>0</v>
      </c>
      <c r="O20" s="28">
        <v>0</v>
      </c>
      <c r="P20" s="28">
        <v>0</v>
      </c>
      <c r="Q20" s="28">
        <v>0</v>
      </c>
      <c r="R20" s="28">
        <v>0</v>
      </c>
    </row>
    <row r="21" ht="25" customHeight="1" spans="1:18">
      <c r="A21" s="24"/>
      <c r="B21" s="28" t="s">
        <v>335</v>
      </c>
      <c r="C21" s="28">
        <v>2210108</v>
      </c>
      <c r="D21" s="28" t="s">
        <v>142</v>
      </c>
      <c r="E21" s="29">
        <v>31099</v>
      </c>
      <c r="F21" s="29" t="s">
        <v>324</v>
      </c>
      <c r="G21" s="28">
        <f t="shared" si="3"/>
        <v>15</v>
      </c>
      <c r="H21" s="28">
        <f t="shared" si="4"/>
        <v>15</v>
      </c>
      <c r="I21" s="42">
        <v>15</v>
      </c>
      <c r="J21" s="28">
        <v>0</v>
      </c>
      <c r="K21" s="28">
        <v>0</v>
      </c>
      <c r="L21" s="28">
        <v>0</v>
      </c>
      <c r="M21" s="28">
        <v>0</v>
      </c>
      <c r="N21" s="28">
        <v>0</v>
      </c>
      <c r="O21" s="28">
        <v>0</v>
      </c>
      <c r="P21" s="28">
        <v>0</v>
      </c>
      <c r="Q21" s="28">
        <v>0</v>
      </c>
      <c r="R21" s="28">
        <v>0</v>
      </c>
    </row>
    <row r="22" ht="25" customHeight="1" spans="1:18">
      <c r="A22" s="24"/>
      <c r="B22" s="28" t="s">
        <v>336</v>
      </c>
      <c r="C22" s="28">
        <v>2120399</v>
      </c>
      <c r="D22" s="28" t="s">
        <v>137</v>
      </c>
      <c r="E22" s="30">
        <v>31099</v>
      </c>
      <c r="F22" s="30" t="s">
        <v>324</v>
      </c>
      <c r="G22" s="28">
        <f t="shared" si="3"/>
        <v>71.182</v>
      </c>
      <c r="H22" s="28">
        <f t="shared" si="4"/>
        <v>71.182</v>
      </c>
      <c r="I22" s="42">
        <v>71.182</v>
      </c>
      <c r="J22" s="28"/>
      <c r="K22" s="28"/>
      <c r="L22" s="28"/>
      <c r="M22" s="28"/>
      <c r="N22" s="28"/>
      <c r="O22" s="28"/>
      <c r="P22" s="28"/>
      <c r="Q22" s="28"/>
      <c r="R22" s="28"/>
    </row>
    <row r="23" ht="25" customHeight="1" spans="1:18">
      <c r="A23" s="24"/>
      <c r="B23" s="28" t="s">
        <v>337</v>
      </c>
      <c r="C23" s="28">
        <v>2120399</v>
      </c>
      <c r="D23" s="28" t="s">
        <v>137</v>
      </c>
      <c r="E23" s="30">
        <v>31099</v>
      </c>
      <c r="F23" s="30" t="s">
        <v>324</v>
      </c>
      <c r="G23" s="28">
        <f t="shared" si="3"/>
        <v>1580</v>
      </c>
      <c r="H23" s="28">
        <f t="shared" si="4"/>
        <v>1580</v>
      </c>
      <c r="I23" s="42">
        <v>1580</v>
      </c>
      <c r="J23" s="28"/>
      <c r="K23" s="28"/>
      <c r="L23" s="28"/>
      <c r="M23" s="28"/>
      <c r="N23" s="28"/>
      <c r="O23" s="28"/>
      <c r="P23" s="28"/>
      <c r="Q23" s="28"/>
      <c r="R23" s="28"/>
    </row>
    <row r="24" ht="25" customHeight="1" spans="1:18">
      <c r="A24" s="24"/>
      <c r="B24" s="28" t="s">
        <v>338</v>
      </c>
      <c r="C24" s="28">
        <v>2120399</v>
      </c>
      <c r="D24" s="28" t="s">
        <v>137</v>
      </c>
      <c r="E24" s="30">
        <v>31099</v>
      </c>
      <c r="F24" s="30" t="s">
        <v>324</v>
      </c>
      <c r="G24" s="28">
        <f t="shared" si="3"/>
        <v>50</v>
      </c>
      <c r="H24" s="28">
        <f t="shared" si="4"/>
        <v>50</v>
      </c>
      <c r="I24" s="42">
        <v>50</v>
      </c>
      <c r="J24" s="28"/>
      <c r="K24" s="28"/>
      <c r="L24" s="28"/>
      <c r="M24" s="28"/>
      <c r="N24" s="28"/>
      <c r="O24" s="28"/>
      <c r="P24" s="28"/>
      <c r="Q24" s="28"/>
      <c r="R24" s="28"/>
    </row>
    <row r="25" ht="29" customHeight="1" spans="1:18">
      <c r="A25" s="24"/>
      <c r="B25" s="28" t="s">
        <v>339</v>
      </c>
      <c r="C25" s="28">
        <v>2210103</v>
      </c>
      <c r="D25" s="28" t="s">
        <v>146</v>
      </c>
      <c r="E25" s="30">
        <v>31005</v>
      </c>
      <c r="F25" s="30" t="s">
        <v>340</v>
      </c>
      <c r="G25" s="28">
        <f t="shared" si="3"/>
        <v>425</v>
      </c>
      <c r="H25" s="28">
        <f t="shared" si="4"/>
        <v>425</v>
      </c>
      <c r="I25" s="42">
        <v>425</v>
      </c>
      <c r="J25" s="28"/>
      <c r="K25" s="28"/>
      <c r="L25" s="28"/>
      <c r="M25" s="28"/>
      <c r="N25" s="28"/>
      <c r="O25" s="28"/>
      <c r="P25" s="28"/>
      <c r="Q25" s="28"/>
      <c r="R25" s="28"/>
    </row>
    <row r="26" ht="25" customHeight="1" spans="1:18">
      <c r="A26" s="24"/>
      <c r="B26" s="28" t="s">
        <v>341</v>
      </c>
      <c r="C26" s="28">
        <v>2210103</v>
      </c>
      <c r="D26" s="28" t="s">
        <v>146</v>
      </c>
      <c r="E26" s="30">
        <v>31099</v>
      </c>
      <c r="F26" s="30" t="s">
        <v>324</v>
      </c>
      <c r="G26" s="28">
        <f t="shared" si="3"/>
        <v>27.783</v>
      </c>
      <c r="H26" s="28">
        <f t="shared" si="4"/>
        <v>27.783</v>
      </c>
      <c r="I26" s="42">
        <v>27.783</v>
      </c>
      <c r="J26" s="28"/>
      <c r="K26" s="28"/>
      <c r="L26" s="28"/>
      <c r="M26" s="28"/>
      <c r="N26" s="28"/>
      <c r="O26" s="28"/>
      <c r="P26" s="28"/>
      <c r="Q26" s="28"/>
      <c r="R26" s="28"/>
    </row>
    <row r="27" ht="30" customHeight="1" spans="1:18">
      <c r="A27" s="24"/>
      <c r="B27" s="28" t="s">
        <v>342</v>
      </c>
      <c r="C27" s="28">
        <v>2210199</v>
      </c>
      <c r="D27" s="28" t="s">
        <v>144</v>
      </c>
      <c r="E27" s="30">
        <v>30905</v>
      </c>
      <c r="F27" s="30" t="s">
        <v>340</v>
      </c>
      <c r="G27" s="28">
        <f t="shared" si="3"/>
        <v>2326</v>
      </c>
      <c r="H27" s="28">
        <f t="shared" si="4"/>
        <v>2326</v>
      </c>
      <c r="I27" s="42">
        <v>2326</v>
      </c>
      <c r="J27" s="28"/>
      <c r="K27" s="28"/>
      <c r="L27" s="28"/>
      <c r="M27" s="28"/>
      <c r="N27" s="28"/>
      <c r="O27" s="28"/>
      <c r="P27" s="28"/>
      <c r="Q27" s="28"/>
      <c r="R27" s="28"/>
    </row>
    <row r="28" ht="25" customHeight="1" spans="1:18">
      <c r="A28" s="24"/>
      <c r="B28" s="28"/>
      <c r="C28" s="28"/>
      <c r="D28" s="28"/>
      <c r="E28" s="30"/>
      <c r="F28" s="30"/>
      <c r="G28" s="28">
        <f t="shared" si="3"/>
        <v>0</v>
      </c>
      <c r="H28" s="28">
        <f t="shared" si="4"/>
        <v>0</v>
      </c>
      <c r="I28" s="42"/>
      <c r="J28" s="28"/>
      <c r="K28" s="28"/>
      <c r="L28" s="28"/>
      <c r="M28" s="28"/>
      <c r="N28" s="28"/>
      <c r="O28" s="28"/>
      <c r="P28" s="28"/>
      <c r="Q28" s="28"/>
      <c r="R28" s="28"/>
    </row>
    <row r="29" ht="25" customHeight="1" spans="1:18">
      <c r="A29" s="24"/>
      <c r="B29" s="28"/>
      <c r="C29" s="28"/>
      <c r="D29" s="28"/>
      <c r="E29" s="30"/>
      <c r="F29" s="30"/>
      <c r="G29" s="28">
        <f t="shared" si="3"/>
        <v>0</v>
      </c>
      <c r="H29" s="28">
        <f t="shared" si="4"/>
        <v>0</v>
      </c>
      <c r="I29" s="42"/>
      <c r="J29" s="28"/>
      <c r="K29" s="28"/>
      <c r="L29" s="28"/>
      <c r="M29" s="28"/>
      <c r="N29" s="28"/>
      <c r="O29" s="28"/>
      <c r="P29" s="28"/>
      <c r="Q29" s="28"/>
      <c r="R29" s="28"/>
    </row>
    <row r="30" ht="26" customHeight="1" spans="1:18">
      <c r="A30" s="31"/>
      <c r="B30" s="28"/>
      <c r="C30" s="28"/>
      <c r="D30" s="28"/>
      <c r="E30" s="29"/>
      <c r="F30" s="29"/>
      <c r="G30" s="28">
        <f t="shared" si="3"/>
        <v>0</v>
      </c>
      <c r="H30" s="28">
        <f t="shared" si="4"/>
        <v>0</v>
      </c>
      <c r="I30" s="42"/>
      <c r="J30" s="28"/>
      <c r="K30" s="28"/>
      <c r="L30" s="28"/>
      <c r="M30" s="28"/>
      <c r="N30" s="28"/>
      <c r="O30" s="28"/>
      <c r="P30" s="28"/>
      <c r="Q30" s="28"/>
      <c r="R30" s="28"/>
    </row>
    <row r="31" spans="1:18">
      <c r="A31" s="32" t="s">
        <v>98</v>
      </c>
      <c r="B31" s="32"/>
      <c r="C31" s="33"/>
      <c r="D31" s="33"/>
      <c r="E31" s="33"/>
      <c r="F31" s="33"/>
      <c r="G31" s="32"/>
      <c r="H31" s="32"/>
      <c r="I31" s="43"/>
      <c r="J31" s="32"/>
      <c r="K31" s="32"/>
      <c r="L31" s="32"/>
      <c r="M31" s="32"/>
      <c r="N31" s="32"/>
      <c r="O31" s="32"/>
      <c r="P31" s="32"/>
      <c r="Q31" s="32"/>
      <c r="R31" s="32"/>
    </row>
  </sheetData>
  <mergeCells count="13">
    <mergeCell ref="A1:R1"/>
    <mergeCell ref="A2:R2"/>
    <mergeCell ref="A3:L3"/>
    <mergeCell ref="M3:R3"/>
    <mergeCell ref="C4:D4"/>
    <mergeCell ref="E4:F4"/>
    <mergeCell ref="H4:K4"/>
    <mergeCell ref="M4:R4"/>
    <mergeCell ref="A6:F6"/>
    <mergeCell ref="A4:A5"/>
    <mergeCell ref="B4:B5"/>
    <mergeCell ref="G4:G5"/>
    <mergeCell ref="L4:L5"/>
  </mergeCells>
  <pageMargins left="0.236111111111111" right="0.196527777777778" top="0.354166666666667" bottom="0.156944444444444" header="0.393055555555556" footer="0.196527777777778"/>
  <pageSetup paperSize="9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"/>
  <sheetViews>
    <sheetView workbookViewId="0">
      <selection activeCell="A2" sqref="A2:E2"/>
    </sheetView>
  </sheetViews>
  <sheetFormatPr defaultColWidth="9" defaultRowHeight="13.5" outlineLevelCol="4"/>
  <cols>
    <col min="1" max="1" width="29.25" customWidth="1"/>
    <col min="2" max="2" width="27.55" customWidth="1"/>
    <col min="3" max="3" width="24.8833333333333" customWidth="1"/>
    <col min="4" max="4" width="28.3" customWidth="1"/>
    <col min="5" max="5" width="21.125" customWidth="1"/>
  </cols>
  <sheetData>
    <row r="1" customHeight="1" spans="1:5">
      <c r="A1" s="1" t="s">
        <v>343</v>
      </c>
      <c r="B1" s="1"/>
      <c r="C1" s="1"/>
      <c r="D1" s="1"/>
      <c r="E1" s="1"/>
    </row>
    <row r="2" ht="15" customHeight="1" spans="1:5">
      <c r="A2" s="2" t="s">
        <v>344</v>
      </c>
      <c r="B2" s="2"/>
      <c r="C2" s="2"/>
      <c r="D2" s="2"/>
      <c r="E2" s="2"/>
    </row>
    <row r="3" ht="15" customHeight="1" spans="1:5">
      <c r="A3" s="14" t="s">
        <v>18</v>
      </c>
      <c r="B3" s="14"/>
      <c r="C3" s="14"/>
      <c r="D3" s="9" t="s">
        <v>19</v>
      </c>
      <c r="E3" s="9"/>
    </row>
    <row r="4" ht="15" customHeight="1" spans="1:5">
      <c r="A4" s="10" t="s">
        <v>345</v>
      </c>
      <c r="B4" s="10" t="s">
        <v>346</v>
      </c>
      <c r="C4" s="10"/>
      <c r="D4" s="10"/>
      <c r="E4" s="10"/>
    </row>
    <row r="5" spans="1:5">
      <c r="A5" s="10"/>
      <c r="B5" s="10" t="s">
        <v>76</v>
      </c>
      <c r="C5" s="10" t="s">
        <v>347</v>
      </c>
      <c r="D5" s="10" t="s">
        <v>348</v>
      </c>
      <c r="E5" s="10" t="s">
        <v>349</v>
      </c>
    </row>
    <row r="6" spans="1:5">
      <c r="A6" s="11" t="s">
        <v>90</v>
      </c>
      <c r="B6" s="11" t="s">
        <v>350</v>
      </c>
      <c r="C6" s="11">
        <v>2</v>
      </c>
      <c r="D6" s="11">
        <v>3</v>
      </c>
      <c r="E6" s="11">
        <v>4</v>
      </c>
    </row>
    <row r="7" ht="24" customHeight="1" spans="1:5">
      <c r="A7" s="11" t="s">
        <v>76</v>
      </c>
      <c r="B7" s="12">
        <f t="shared" ref="B7:B9" si="0">C7+D7+E7</f>
        <v>0</v>
      </c>
      <c r="C7" s="12">
        <v>0</v>
      </c>
      <c r="D7" s="12">
        <v>0</v>
      </c>
      <c r="E7" s="12">
        <v>0</v>
      </c>
    </row>
    <row r="8" ht="24" customHeight="1" spans="1:5">
      <c r="A8" s="13" t="s">
        <v>351</v>
      </c>
      <c r="B8" s="12">
        <f t="shared" si="0"/>
        <v>0</v>
      </c>
      <c r="C8" s="12">
        <v>0</v>
      </c>
      <c r="D8" s="12">
        <v>0</v>
      </c>
      <c r="E8" s="12">
        <v>0</v>
      </c>
    </row>
    <row r="9" ht="24" customHeight="1" spans="1:5">
      <c r="A9" s="13" t="s">
        <v>352</v>
      </c>
      <c r="B9" s="12">
        <f t="shared" si="0"/>
        <v>0</v>
      </c>
      <c r="C9" s="12">
        <v>0</v>
      </c>
      <c r="D9" s="12">
        <v>0</v>
      </c>
      <c r="E9" s="12">
        <v>0</v>
      </c>
    </row>
    <row r="10" spans="1:1">
      <c r="A10" s="7" t="s">
        <v>98</v>
      </c>
    </row>
  </sheetData>
  <mergeCells count="6">
    <mergeCell ref="A1:E1"/>
    <mergeCell ref="A2:E2"/>
    <mergeCell ref="A3:C3"/>
    <mergeCell ref="D3:E3"/>
    <mergeCell ref="B4:E4"/>
    <mergeCell ref="A4:A5"/>
  </mergeCells>
  <pageMargins left="0.75" right="0.75" top="1" bottom="1" header="0.5" footer="0.5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4"/>
  <sheetViews>
    <sheetView workbookViewId="0">
      <selection activeCell="A2" sqref="A2:F2"/>
    </sheetView>
  </sheetViews>
  <sheetFormatPr defaultColWidth="9" defaultRowHeight="13.5" outlineLevelCol="5"/>
  <cols>
    <col min="1" max="1" width="30.625" customWidth="1"/>
    <col min="2" max="2" width="22.75" customWidth="1"/>
    <col min="3" max="3" width="20.25" customWidth="1"/>
    <col min="4" max="5" width="18.25" customWidth="1"/>
    <col min="6" max="6" width="18.75" customWidth="1"/>
  </cols>
  <sheetData>
    <row r="1" customHeight="1" spans="1:6">
      <c r="A1" s="1" t="s">
        <v>353</v>
      </c>
      <c r="B1" s="1"/>
      <c r="C1" s="1"/>
      <c r="D1" s="1"/>
      <c r="E1" s="1"/>
      <c r="F1" s="1"/>
    </row>
    <row r="2" ht="15" customHeight="1" spans="1:6">
      <c r="A2" s="2" t="s">
        <v>354</v>
      </c>
      <c r="B2" s="2"/>
      <c r="C2" s="2"/>
      <c r="D2" s="2"/>
      <c r="E2" s="2"/>
      <c r="F2" s="2"/>
    </row>
    <row r="3" ht="15" customHeight="1" spans="1:6">
      <c r="A3" s="8" t="s">
        <v>72</v>
      </c>
      <c r="B3" s="8"/>
      <c r="C3" s="8"/>
      <c r="D3" s="8"/>
      <c r="E3" s="9" t="s">
        <v>19</v>
      </c>
      <c r="F3" s="9"/>
    </row>
    <row r="4" ht="15" customHeight="1" spans="1:6">
      <c r="A4" s="10" t="s">
        <v>73</v>
      </c>
      <c r="B4" s="10" t="s">
        <v>283</v>
      </c>
      <c r="C4" s="10" t="s">
        <v>355</v>
      </c>
      <c r="D4" s="10"/>
      <c r="E4" s="10"/>
      <c r="F4" s="10"/>
    </row>
    <row r="5" spans="1:6">
      <c r="A5" s="10"/>
      <c r="B5" s="10"/>
      <c r="C5" s="10" t="s">
        <v>76</v>
      </c>
      <c r="D5" s="10" t="s">
        <v>106</v>
      </c>
      <c r="E5" s="10" t="s">
        <v>356</v>
      </c>
      <c r="F5" s="10" t="s">
        <v>108</v>
      </c>
    </row>
    <row r="6" ht="15" customHeight="1" spans="1:6">
      <c r="A6" s="11" t="s">
        <v>90</v>
      </c>
      <c r="B6" s="11"/>
      <c r="C6" s="11" t="s">
        <v>350</v>
      </c>
      <c r="D6" s="11">
        <v>2</v>
      </c>
      <c r="E6" s="11">
        <v>3</v>
      </c>
      <c r="F6" s="11">
        <v>4</v>
      </c>
    </row>
    <row r="7" spans="1:6">
      <c r="A7" s="11"/>
      <c r="B7" s="11" t="s">
        <v>76</v>
      </c>
      <c r="C7" s="12">
        <f t="shared" ref="C7:C13" si="0">D7+E7+F7</f>
        <v>0</v>
      </c>
      <c r="D7" s="12">
        <v>0</v>
      </c>
      <c r="E7" s="12">
        <v>0</v>
      </c>
      <c r="F7" s="12">
        <v>0</v>
      </c>
    </row>
    <row r="8" spans="1:6">
      <c r="A8" s="13" t="s">
        <v>351</v>
      </c>
      <c r="B8" s="13"/>
      <c r="C8" s="12">
        <f t="shared" si="0"/>
        <v>0</v>
      </c>
      <c r="D8" s="12">
        <v>0</v>
      </c>
      <c r="E8" s="12">
        <v>0</v>
      </c>
      <c r="F8" s="12">
        <v>0</v>
      </c>
    </row>
    <row r="9" spans="1:6">
      <c r="A9" s="13"/>
      <c r="B9" s="13" t="s">
        <v>357</v>
      </c>
      <c r="C9" s="12">
        <f t="shared" si="0"/>
        <v>0</v>
      </c>
      <c r="D9" s="12">
        <v>0</v>
      </c>
      <c r="E9" s="12">
        <v>0</v>
      </c>
      <c r="F9" s="12">
        <v>0</v>
      </c>
    </row>
    <row r="10" spans="1:6">
      <c r="A10" s="13"/>
      <c r="B10" s="13" t="s">
        <v>358</v>
      </c>
      <c r="C10" s="12">
        <f t="shared" si="0"/>
        <v>0</v>
      </c>
      <c r="D10" s="12">
        <v>0</v>
      </c>
      <c r="E10" s="12">
        <v>0</v>
      </c>
      <c r="F10" s="12">
        <v>0</v>
      </c>
    </row>
    <row r="11" spans="1:6">
      <c r="A11" s="13" t="s">
        <v>352</v>
      </c>
      <c r="B11" s="13"/>
      <c r="C11" s="12">
        <f t="shared" si="0"/>
        <v>0</v>
      </c>
      <c r="D11" s="12">
        <v>0</v>
      </c>
      <c r="E11" s="12">
        <v>0</v>
      </c>
      <c r="F11" s="12">
        <v>0</v>
      </c>
    </row>
    <row r="12" spans="1:6">
      <c r="A12" s="13"/>
      <c r="B12" s="13" t="s">
        <v>359</v>
      </c>
      <c r="C12" s="12">
        <f t="shared" si="0"/>
        <v>0</v>
      </c>
      <c r="D12" s="12">
        <v>0</v>
      </c>
      <c r="E12" s="12">
        <v>0</v>
      </c>
      <c r="F12" s="12">
        <v>0</v>
      </c>
    </row>
    <row r="13" spans="1:6">
      <c r="A13" s="13"/>
      <c r="B13" s="13" t="s">
        <v>360</v>
      </c>
      <c r="C13" s="12">
        <f t="shared" si="0"/>
        <v>0</v>
      </c>
      <c r="D13" s="12">
        <v>0</v>
      </c>
      <c r="E13" s="12">
        <v>0</v>
      </c>
      <c r="F13" s="12">
        <v>0</v>
      </c>
    </row>
    <row r="14" spans="1:1">
      <c r="A14" s="7" t="s">
        <v>98</v>
      </c>
    </row>
  </sheetData>
  <mergeCells count="8">
    <mergeCell ref="A1:F1"/>
    <mergeCell ref="A2:F2"/>
    <mergeCell ref="A3:D3"/>
    <mergeCell ref="E3:F3"/>
    <mergeCell ref="C4:F4"/>
    <mergeCell ref="A6:B6"/>
    <mergeCell ref="A4:A5"/>
    <mergeCell ref="B4:B5"/>
  </mergeCells>
  <pageMargins left="0.75" right="0.75" top="1" bottom="1" header="0.5" footer="0.5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9"/>
  <sheetViews>
    <sheetView workbookViewId="0">
      <selection activeCell="H18" sqref="H18"/>
    </sheetView>
  </sheetViews>
  <sheetFormatPr defaultColWidth="9" defaultRowHeight="13.5"/>
  <cols>
    <col min="1" max="1" width="15.625" customWidth="1"/>
    <col min="2" max="2" width="14.125" customWidth="1"/>
    <col min="3" max="3" width="12" customWidth="1"/>
    <col min="4" max="4" width="10.25" customWidth="1"/>
    <col min="5" max="5" width="9" customWidth="1"/>
    <col min="6" max="7" width="10.375" customWidth="1"/>
    <col min="8" max="8" width="11.875" customWidth="1"/>
    <col min="9" max="9" width="12.25" customWidth="1"/>
    <col min="10" max="10" width="11.875" customWidth="1"/>
    <col min="11" max="11" width="12.375" customWidth="1"/>
    <col min="12" max="12" width="11.125" customWidth="1"/>
  </cols>
  <sheetData>
    <row r="1" customHeight="1" spans="1:12">
      <c r="A1" s="1" t="s">
        <v>361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15" customHeight="1" spans="1:12">
      <c r="A2" s="2" t="s">
        <v>362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ht="15" customHeight="1" spans="1:12">
      <c r="A3" s="3" t="s">
        <v>18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ht="15" customHeight="1" spans="1:12">
      <c r="A4" s="4" t="s">
        <v>363</v>
      </c>
      <c r="B4" s="4" t="s">
        <v>73</v>
      </c>
      <c r="C4" s="4" t="s">
        <v>364</v>
      </c>
      <c r="D4" s="4" t="s">
        <v>283</v>
      </c>
      <c r="E4" s="4" t="s">
        <v>365</v>
      </c>
      <c r="F4" s="4" t="s">
        <v>366</v>
      </c>
      <c r="G4" s="4" t="s">
        <v>367</v>
      </c>
      <c r="H4" s="4" t="s">
        <v>368</v>
      </c>
      <c r="I4" s="4" t="s">
        <v>369</v>
      </c>
      <c r="J4" s="4" t="s">
        <v>370</v>
      </c>
      <c r="K4" s="4" t="s">
        <v>371</v>
      </c>
      <c r="L4" s="4" t="s">
        <v>372</v>
      </c>
    </row>
    <row r="5" spans="1:12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1:12">
      <c r="A6" s="5">
        <v>1</v>
      </c>
      <c r="B6" s="5">
        <v>2</v>
      </c>
      <c r="C6" s="5">
        <v>3</v>
      </c>
      <c r="D6" s="5">
        <v>4</v>
      </c>
      <c r="E6" s="5">
        <v>5</v>
      </c>
      <c r="F6" s="5">
        <v>6</v>
      </c>
      <c r="G6" s="5">
        <v>7</v>
      </c>
      <c r="H6" s="5">
        <v>8</v>
      </c>
      <c r="I6" s="5">
        <v>9</v>
      </c>
      <c r="J6" s="5">
        <v>10</v>
      </c>
      <c r="K6" s="5">
        <v>11</v>
      </c>
      <c r="L6" s="5">
        <v>12</v>
      </c>
    </row>
    <row r="7" ht="24" customHeight="1" spans="1:12">
      <c r="A7" s="6" t="s">
        <v>373</v>
      </c>
      <c r="B7" s="6" t="s">
        <v>373</v>
      </c>
      <c r="C7" s="6" t="s">
        <v>373</v>
      </c>
      <c r="D7" s="6" t="s">
        <v>373</v>
      </c>
      <c r="E7" s="6" t="s">
        <v>373</v>
      </c>
      <c r="F7" s="6" t="s">
        <v>373</v>
      </c>
      <c r="G7" s="6" t="s">
        <v>373</v>
      </c>
      <c r="H7" s="6" t="s">
        <v>373</v>
      </c>
      <c r="I7" s="6" t="s">
        <v>373</v>
      </c>
      <c r="J7" s="6" t="s">
        <v>373</v>
      </c>
      <c r="K7" s="6" t="s">
        <v>373</v>
      </c>
      <c r="L7" s="6" t="s">
        <v>373</v>
      </c>
    </row>
    <row r="8" ht="24" customHeight="1" spans="1:12">
      <c r="A8" s="6" t="s">
        <v>373</v>
      </c>
      <c r="B8" s="6" t="s">
        <v>373</v>
      </c>
      <c r="C8" s="6" t="s">
        <v>373</v>
      </c>
      <c r="D8" s="6" t="s">
        <v>373</v>
      </c>
      <c r="E8" s="6" t="s">
        <v>373</v>
      </c>
      <c r="F8" s="6" t="s">
        <v>373</v>
      </c>
      <c r="G8" s="6" t="s">
        <v>373</v>
      </c>
      <c r="H8" s="6" t="s">
        <v>373</v>
      </c>
      <c r="I8" s="6" t="s">
        <v>373</v>
      </c>
      <c r="J8" s="6" t="s">
        <v>373</v>
      </c>
      <c r="K8" s="6" t="s">
        <v>373</v>
      </c>
      <c r="L8" s="6" t="s">
        <v>373</v>
      </c>
    </row>
    <row r="9" spans="1:1">
      <c r="A9" s="7"/>
    </row>
  </sheetData>
  <mergeCells count="15">
    <mergeCell ref="A1:L1"/>
    <mergeCell ref="A2:L2"/>
    <mergeCell ref="A3:L3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</mergeCells>
  <pageMargins left="0.314583333333333" right="0.236111111111111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7"/>
  <sheetViews>
    <sheetView tabSelected="1" workbookViewId="0">
      <selection activeCell="A2" sqref="A2:D2"/>
    </sheetView>
  </sheetViews>
  <sheetFormatPr defaultColWidth="9" defaultRowHeight="13.5" outlineLevelCol="3"/>
  <cols>
    <col min="1" max="1" width="29.125" customWidth="1"/>
    <col min="2" max="2" width="31.25" customWidth="1"/>
    <col min="3" max="3" width="30.75" customWidth="1"/>
    <col min="4" max="4" width="40.625" customWidth="1"/>
  </cols>
  <sheetData>
    <row r="1" customHeight="1" spans="1:4">
      <c r="A1" s="103" t="s">
        <v>16</v>
      </c>
      <c r="B1" s="103"/>
      <c r="C1" s="103"/>
      <c r="D1" s="103"/>
    </row>
    <row r="2" ht="15" customHeight="1" spans="1:4">
      <c r="A2" s="19" t="s">
        <v>17</v>
      </c>
      <c r="B2" s="19"/>
      <c r="C2" s="19"/>
      <c r="D2" s="19"/>
    </row>
    <row r="3" ht="15" customHeight="1" spans="1:4">
      <c r="A3" s="73" t="s">
        <v>18</v>
      </c>
      <c r="B3" s="73"/>
      <c r="C3" s="73"/>
      <c r="D3" s="80" t="s">
        <v>19</v>
      </c>
    </row>
    <row r="4" ht="15" customHeight="1" spans="1:4">
      <c r="A4" s="4" t="s">
        <v>20</v>
      </c>
      <c r="B4" s="4"/>
      <c r="C4" s="4" t="s">
        <v>21</v>
      </c>
      <c r="D4" s="4"/>
    </row>
    <row r="5" spans="1:4">
      <c r="A5" s="4" t="s">
        <v>22</v>
      </c>
      <c r="B5" s="4" t="s">
        <v>23</v>
      </c>
      <c r="C5" s="4" t="s">
        <v>22</v>
      </c>
      <c r="D5" s="4" t="s">
        <v>23</v>
      </c>
    </row>
    <row r="6" spans="1:4">
      <c r="A6" s="52" t="s">
        <v>24</v>
      </c>
      <c r="B6" s="22">
        <f>B7+B11+B12</f>
        <v>4634.78</v>
      </c>
      <c r="C6" s="52" t="s">
        <v>25</v>
      </c>
      <c r="D6" s="22">
        <f>SUM(D7:D34)</f>
        <v>9114.75</v>
      </c>
    </row>
    <row r="7" spans="1:4">
      <c r="A7" s="52" t="s">
        <v>26</v>
      </c>
      <c r="B7" s="22">
        <v>4634.78</v>
      </c>
      <c r="C7" s="52" t="s">
        <v>27</v>
      </c>
      <c r="D7" s="22">
        <v>0</v>
      </c>
    </row>
    <row r="8" spans="1:4">
      <c r="A8" s="52" t="s">
        <v>28</v>
      </c>
      <c r="B8" s="22">
        <v>4634.78</v>
      </c>
      <c r="C8" s="52" t="s">
        <v>29</v>
      </c>
      <c r="D8" s="22">
        <v>0</v>
      </c>
    </row>
    <row r="9" spans="1:4">
      <c r="A9" s="52" t="s">
        <v>30</v>
      </c>
      <c r="B9" s="22">
        <v>0</v>
      </c>
      <c r="C9" s="52" t="s">
        <v>31</v>
      </c>
      <c r="D9" s="22">
        <v>0</v>
      </c>
    </row>
    <row r="10" spans="1:4">
      <c r="A10" s="52" t="s">
        <v>32</v>
      </c>
      <c r="B10" s="22">
        <v>0</v>
      </c>
      <c r="C10" s="52" t="s">
        <v>33</v>
      </c>
      <c r="D10" s="22">
        <v>0</v>
      </c>
    </row>
    <row r="11" spans="1:4">
      <c r="A11" s="52" t="s">
        <v>34</v>
      </c>
      <c r="B11" s="22">
        <v>0</v>
      </c>
      <c r="C11" s="52" t="s">
        <v>35</v>
      </c>
      <c r="D11" s="22">
        <v>0</v>
      </c>
    </row>
    <row r="12" spans="1:4">
      <c r="A12" s="52" t="s">
        <v>36</v>
      </c>
      <c r="B12" s="22">
        <f>B13+B14+B15+B16+B17</f>
        <v>0</v>
      </c>
      <c r="C12" s="52" t="s">
        <v>37</v>
      </c>
      <c r="D12" s="22">
        <v>0</v>
      </c>
    </row>
    <row r="13" spans="1:4">
      <c r="A13" s="52" t="s">
        <v>38</v>
      </c>
      <c r="B13" s="22">
        <v>0</v>
      </c>
      <c r="C13" s="52" t="s">
        <v>39</v>
      </c>
      <c r="D13" s="22">
        <v>0</v>
      </c>
    </row>
    <row r="14" spans="1:4">
      <c r="A14" s="52" t="s">
        <v>40</v>
      </c>
      <c r="B14" s="22">
        <v>0</v>
      </c>
      <c r="C14" s="52" t="s">
        <v>41</v>
      </c>
      <c r="D14" s="22">
        <v>180</v>
      </c>
    </row>
    <row r="15" spans="1:4">
      <c r="A15" s="52" t="s">
        <v>42</v>
      </c>
      <c r="B15" s="22">
        <v>0</v>
      </c>
      <c r="C15" s="52" t="s">
        <v>43</v>
      </c>
      <c r="D15" s="22">
        <v>58</v>
      </c>
    </row>
    <row r="16" spans="1:4">
      <c r="A16" s="52" t="s">
        <v>44</v>
      </c>
      <c r="B16" s="22">
        <v>0</v>
      </c>
      <c r="C16" s="52" t="s">
        <v>45</v>
      </c>
      <c r="D16" s="22">
        <v>0</v>
      </c>
    </row>
    <row r="17" spans="1:4">
      <c r="A17" s="52" t="s">
        <v>46</v>
      </c>
      <c r="B17" s="22">
        <v>0</v>
      </c>
      <c r="C17" s="52" t="s">
        <v>47</v>
      </c>
      <c r="D17" s="22">
        <v>5928.97</v>
      </c>
    </row>
    <row r="18" spans="1:4">
      <c r="A18" s="52"/>
      <c r="B18" s="22"/>
      <c r="C18" s="52" t="s">
        <v>48</v>
      </c>
      <c r="D18" s="22">
        <v>0</v>
      </c>
    </row>
    <row r="19" spans="1:4">
      <c r="A19" s="52"/>
      <c r="B19" s="22"/>
      <c r="C19" s="52" t="s">
        <v>49</v>
      </c>
      <c r="D19" s="22">
        <v>0</v>
      </c>
    </row>
    <row r="20" spans="1:4">
      <c r="A20" s="52"/>
      <c r="B20" s="22"/>
      <c r="C20" s="52" t="s">
        <v>50</v>
      </c>
      <c r="D20" s="22">
        <v>0</v>
      </c>
    </row>
    <row r="21" spans="1:4">
      <c r="A21" s="52"/>
      <c r="B21" s="22"/>
      <c r="C21" s="52" t="s">
        <v>51</v>
      </c>
      <c r="D21" s="22">
        <v>0</v>
      </c>
    </row>
    <row r="22" spans="1:4">
      <c r="A22" s="52"/>
      <c r="B22" s="22"/>
      <c r="C22" s="52" t="s">
        <v>52</v>
      </c>
      <c r="D22" s="22">
        <v>0</v>
      </c>
    </row>
    <row r="23" spans="1:4">
      <c r="A23" s="52"/>
      <c r="B23" s="22"/>
      <c r="C23" s="52" t="s">
        <v>53</v>
      </c>
      <c r="D23" s="22">
        <v>0</v>
      </c>
    </row>
    <row r="24" spans="1:4">
      <c r="A24" s="52"/>
      <c r="B24" s="22"/>
      <c r="C24" s="52" t="s">
        <v>54</v>
      </c>
      <c r="D24" s="22">
        <v>0</v>
      </c>
    </row>
    <row r="25" spans="1:4">
      <c r="A25" s="52"/>
      <c r="B25" s="22"/>
      <c r="C25" s="52" t="s">
        <v>55</v>
      </c>
      <c r="D25" s="22">
        <v>2947.78</v>
      </c>
    </row>
    <row r="26" spans="1:4">
      <c r="A26" s="52"/>
      <c r="B26" s="22"/>
      <c r="C26" s="52" t="s">
        <v>56</v>
      </c>
      <c r="D26" s="22">
        <v>0</v>
      </c>
    </row>
    <row r="27" spans="1:4">
      <c r="A27" s="52"/>
      <c r="B27" s="22"/>
      <c r="C27" s="52" t="s">
        <v>57</v>
      </c>
      <c r="D27" s="22">
        <v>0</v>
      </c>
    </row>
    <row r="28" spans="1:4">
      <c r="A28" s="52"/>
      <c r="B28" s="22"/>
      <c r="C28" s="52" t="s">
        <v>58</v>
      </c>
      <c r="D28" s="22">
        <v>0</v>
      </c>
    </row>
    <row r="29" spans="1:4">
      <c r="A29" s="52"/>
      <c r="B29" s="22"/>
      <c r="C29" s="52" t="s">
        <v>59</v>
      </c>
      <c r="D29" s="22">
        <v>0</v>
      </c>
    </row>
    <row r="30" spans="1:4">
      <c r="A30" s="52"/>
      <c r="B30" s="22"/>
      <c r="C30" s="52" t="s">
        <v>60</v>
      </c>
      <c r="D30" s="22">
        <v>0</v>
      </c>
    </row>
    <row r="31" spans="1:4">
      <c r="A31" s="52"/>
      <c r="B31" s="22"/>
      <c r="C31" s="52" t="s">
        <v>61</v>
      </c>
      <c r="D31" s="22">
        <v>0</v>
      </c>
    </row>
    <row r="32" spans="1:4">
      <c r="A32" s="52"/>
      <c r="B32" s="22"/>
      <c r="C32" s="52" t="s">
        <v>62</v>
      </c>
      <c r="D32" s="22">
        <v>0</v>
      </c>
    </row>
    <row r="33" spans="1:4">
      <c r="A33" s="52"/>
      <c r="B33" s="22"/>
      <c r="C33" s="52" t="s">
        <v>63</v>
      </c>
      <c r="D33" s="22">
        <v>0</v>
      </c>
    </row>
    <row r="34" spans="1:4">
      <c r="A34" s="52"/>
      <c r="B34" s="22"/>
      <c r="C34" s="52" t="s">
        <v>64</v>
      </c>
      <c r="D34" s="22">
        <v>0</v>
      </c>
    </row>
    <row r="35" spans="1:4">
      <c r="A35" s="52" t="s">
        <v>65</v>
      </c>
      <c r="B35" s="22">
        <v>4479.97</v>
      </c>
      <c r="C35" s="52" t="s">
        <v>66</v>
      </c>
      <c r="D35" s="22"/>
    </row>
    <row r="36" spans="1:4">
      <c r="A36" s="5" t="s">
        <v>67</v>
      </c>
      <c r="B36" s="22">
        <f>B35+B8</f>
        <v>9114.75</v>
      </c>
      <c r="C36" s="5" t="s">
        <v>68</v>
      </c>
      <c r="D36" s="22">
        <f>D35+D6</f>
        <v>9114.75</v>
      </c>
    </row>
    <row r="37" spans="1:1">
      <c r="A37" t="s">
        <v>69</v>
      </c>
    </row>
  </sheetData>
  <mergeCells count="5">
    <mergeCell ref="A1:D1"/>
    <mergeCell ref="A2:D2"/>
    <mergeCell ref="A3:C3"/>
    <mergeCell ref="A4:B4"/>
    <mergeCell ref="C4:D4"/>
  </mergeCells>
  <pageMargins left="0.75" right="0.75" top="0.550694444444444" bottom="0.550694444444444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6"/>
  <sheetViews>
    <sheetView workbookViewId="0">
      <selection activeCell="Q10" sqref="Q10"/>
    </sheetView>
  </sheetViews>
  <sheetFormatPr defaultColWidth="9" defaultRowHeight="13.5"/>
  <cols>
    <col min="6" max="6" width="7.875" customWidth="1"/>
    <col min="8" max="8" width="6.875" customWidth="1"/>
    <col min="10" max="10" width="7.75" customWidth="1"/>
  </cols>
  <sheetData>
    <row r="1" s="7" customFormat="1" customHeight="1" spans="1:21">
      <c r="A1" s="1" t="s">
        <v>70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="7" customFormat="1" ht="18" customHeight="1" spans="1:21">
      <c r="A2" s="82" t="s">
        <v>71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</row>
    <row r="3" s="7" customFormat="1" ht="15" customHeight="1" spans="1:21">
      <c r="A3" s="47" t="s">
        <v>72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66" t="s">
        <v>19</v>
      </c>
      <c r="Q3" s="66"/>
      <c r="R3" s="66"/>
      <c r="S3" s="66"/>
      <c r="T3" s="66"/>
      <c r="U3" s="66"/>
    </row>
    <row r="4" s="7" customFormat="1" ht="15" customHeight="1" spans="1:21">
      <c r="A4" s="96" t="s">
        <v>73</v>
      </c>
      <c r="B4" s="96" t="s">
        <v>67</v>
      </c>
      <c r="C4" s="96" t="s">
        <v>74</v>
      </c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96" t="s">
        <v>75</v>
      </c>
      <c r="P4" s="96"/>
      <c r="Q4" s="96"/>
      <c r="R4" s="96"/>
      <c r="S4" s="96"/>
      <c r="T4" s="96"/>
      <c r="U4" s="96"/>
    </row>
    <row r="5" s="7" customFormat="1" ht="15" customHeight="1" spans="1:21">
      <c r="A5" s="96"/>
      <c r="B5" s="96"/>
      <c r="C5" s="96" t="s">
        <v>76</v>
      </c>
      <c r="D5" s="96" t="s">
        <v>77</v>
      </c>
      <c r="E5" s="96"/>
      <c r="F5" s="96"/>
      <c r="G5" s="96"/>
      <c r="H5" s="96" t="s">
        <v>78</v>
      </c>
      <c r="I5" s="96" t="s">
        <v>79</v>
      </c>
      <c r="J5" s="96"/>
      <c r="K5" s="96"/>
      <c r="L5" s="96"/>
      <c r="M5" s="96"/>
      <c r="N5" s="96"/>
      <c r="O5" s="96" t="s">
        <v>76</v>
      </c>
      <c r="P5" s="96" t="s">
        <v>77</v>
      </c>
      <c r="Q5" s="96"/>
      <c r="R5" s="96"/>
      <c r="S5" s="96"/>
      <c r="T5" s="96" t="s">
        <v>78</v>
      </c>
      <c r="U5" s="96" t="s">
        <v>79</v>
      </c>
    </row>
    <row r="6" s="7" customFormat="1" ht="33" customHeight="1" spans="1:21">
      <c r="A6" s="96"/>
      <c r="B6" s="96"/>
      <c r="C6" s="96"/>
      <c r="D6" s="96" t="s">
        <v>80</v>
      </c>
      <c r="E6" s="96" t="s">
        <v>81</v>
      </c>
      <c r="F6" s="96" t="s">
        <v>82</v>
      </c>
      <c r="G6" s="96" t="s">
        <v>83</v>
      </c>
      <c r="H6" s="96"/>
      <c r="I6" s="96" t="s">
        <v>80</v>
      </c>
      <c r="J6" s="96" t="s">
        <v>84</v>
      </c>
      <c r="K6" s="96" t="s">
        <v>85</v>
      </c>
      <c r="L6" s="96" t="s">
        <v>86</v>
      </c>
      <c r="M6" s="96" t="s">
        <v>87</v>
      </c>
      <c r="N6" s="96" t="s">
        <v>88</v>
      </c>
      <c r="O6" s="96"/>
      <c r="P6" s="96" t="s">
        <v>80</v>
      </c>
      <c r="Q6" s="96" t="s">
        <v>81</v>
      </c>
      <c r="R6" s="96" t="s">
        <v>89</v>
      </c>
      <c r="S6" s="96" t="s">
        <v>83</v>
      </c>
      <c r="T6" s="96"/>
      <c r="U6" s="96"/>
    </row>
    <row r="7" s="7" customFormat="1" ht="15" customHeight="1" spans="1:21">
      <c r="A7" s="97" t="s">
        <v>90</v>
      </c>
      <c r="B7" s="98" t="s">
        <v>91</v>
      </c>
      <c r="C7" s="98" t="s">
        <v>92</v>
      </c>
      <c r="D7" s="98" t="s">
        <v>93</v>
      </c>
      <c r="E7" s="98">
        <v>4</v>
      </c>
      <c r="F7" s="98">
        <v>5</v>
      </c>
      <c r="G7" s="98">
        <v>6</v>
      </c>
      <c r="H7" s="98">
        <v>7</v>
      </c>
      <c r="I7" s="100" t="s">
        <v>94</v>
      </c>
      <c r="J7" s="98">
        <v>9</v>
      </c>
      <c r="K7" s="98">
        <v>10</v>
      </c>
      <c r="L7" s="98">
        <v>11</v>
      </c>
      <c r="M7" s="98">
        <v>12</v>
      </c>
      <c r="N7" s="98">
        <v>13</v>
      </c>
      <c r="O7" s="98" t="s">
        <v>95</v>
      </c>
      <c r="P7" s="98" t="s">
        <v>96</v>
      </c>
      <c r="Q7" s="98">
        <v>16</v>
      </c>
      <c r="R7" s="98">
        <v>17</v>
      </c>
      <c r="S7" s="98">
        <v>18</v>
      </c>
      <c r="T7" s="98">
        <v>19</v>
      </c>
      <c r="U7" s="98">
        <v>20</v>
      </c>
    </row>
    <row r="8" s="7" customFormat="1" ht="11.25" spans="1:21">
      <c r="A8" s="97"/>
      <c r="B8" s="98"/>
      <c r="C8" s="98"/>
      <c r="D8" s="98"/>
      <c r="E8" s="98"/>
      <c r="F8" s="98"/>
      <c r="G8" s="98"/>
      <c r="H8" s="98"/>
      <c r="I8" s="101"/>
      <c r="J8" s="98"/>
      <c r="K8" s="98"/>
      <c r="L8" s="98"/>
      <c r="M8" s="98"/>
      <c r="N8" s="98"/>
      <c r="O8" s="98"/>
      <c r="P8" s="98"/>
      <c r="Q8" s="98"/>
      <c r="R8" s="98"/>
      <c r="S8" s="98"/>
      <c r="T8" s="98"/>
      <c r="U8" s="98"/>
    </row>
    <row r="9" s="7" customFormat="1" ht="25" customHeight="1" spans="1:21">
      <c r="A9" s="97" t="s">
        <v>76</v>
      </c>
      <c r="B9" s="12">
        <f t="shared" ref="B9:B12" si="0">C9+O9</f>
        <v>9114.75</v>
      </c>
      <c r="C9" s="12">
        <f t="shared" ref="C9:C12" si="1">D9+H9+I9</f>
        <v>4634.78</v>
      </c>
      <c r="D9" s="12">
        <f t="shared" ref="D9:D12" si="2">E9+F9+G9</f>
        <v>4634.78</v>
      </c>
      <c r="E9" s="12">
        <v>4634.78</v>
      </c>
      <c r="F9" s="12">
        <v>0</v>
      </c>
      <c r="G9" s="12">
        <v>0</v>
      </c>
      <c r="H9" s="12">
        <v>0</v>
      </c>
      <c r="I9" s="12">
        <f t="shared" ref="I9:I12" si="3">J9+K9+L9+M9+N9</f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f t="shared" ref="O9:O12" si="4">P9+T9+U9</f>
        <v>4479.97</v>
      </c>
      <c r="P9" s="12">
        <f t="shared" ref="P9:P12" si="5">Q9+R9+S9</f>
        <v>4479.97</v>
      </c>
      <c r="Q9" s="12">
        <v>4479.97</v>
      </c>
      <c r="R9" s="12">
        <v>0</v>
      </c>
      <c r="S9" s="12">
        <v>0</v>
      </c>
      <c r="T9" s="12">
        <v>0</v>
      </c>
      <c r="U9" s="12">
        <v>0</v>
      </c>
    </row>
    <row r="10" s="7" customFormat="1" ht="25" customHeight="1" spans="1:21">
      <c r="A10" s="99" t="s">
        <v>97</v>
      </c>
      <c r="B10" s="12">
        <f t="shared" si="0"/>
        <v>9114.75</v>
      </c>
      <c r="C10" s="12">
        <f t="shared" si="1"/>
        <v>4634.78</v>
      </c>
      <c r="D10" s="12">
        <f t="shared" si="2"/>
        <v>4634.78</v>
      </c>
      <c r="E10" s="12">
        <v>4634.78</v>
      </c>
      <c r="F10" s="12">
        <v>0</v>
      </c>
      <c r="G10" s="12">
        <v>0</v>
      </c>
      <c r="H10" s="12">
        <v>0</v>
      </c>
      <c r="I10" s="12">
        <f t="shared" si="3"/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f t="shared" si="4"/>
        <v>4479.97</v>
      </c>
      <c r="P10" s="12">
        <f t="shared" si="5"/>
        <v>4479.97</v>
      </c>
      <c r="Q10" s="12">
        <v>4479.97</v>
      </c>
      <c r="R10" s="12">
        <v>0</v>
      </c>
      <c r="S10" s="12">
        <v>0</v>
      </c>
      <c r="T10" s="12">
        <v>0</v>
      </c>
      <c r="U10" s="12">
        <v>0</v>
      </c>
    </row>
    <row r="11" s="7" customFormat="1" ht="25" customHeight="1" spans="1:21">
      <c r="A11" s="99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</row>
    <row r="12" s="7" customFormat="1" ht="25" customHeight="1" spans="1:21">
      <c r="A12" s="99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</row>
    <row r="13" s="7" customFormat="1" ht="11.25" spans="1:1">
      <c r="A13" s="7" t="s">
        <v>98</v>
      </c>
    </row>
    <row r="16" spans="9:9">
      <c r="I16" s="102"/>
    </row>
  </sheetData>
  <mergeCells count="37">
    <mergeCell ref="A1:U1"/>
    <mergeCell ref="A2:U2"/>
    <mergeCell ref="A3:O3"/>
    <mergeCell ref="P3:U3"/>
    <mergeCell ref="C4:N4"/>
    <mergeCell ref="O4:U4"/>
    <mergeCell ref="D5:G5"/>
    <mergeCell ref="I5:N5"/>
    <mergeCell ref="P5:S5"/>
    <mergeCell ref="A4:A6"/>
    <mergeCell ref="A7:A8"/>
    <mergeCell ref="B4:B6"/>
    <mergeCell ref="B7:B8"/>
    <mergeCell ref="C5:C6"/>
    <mergeCell ref="C7:C8"/>
    <mergeCell ref="D7:D8"/>
    <mergeCell ref="E7:E8"/>
    <mergeCell ref="F7:F8"/>
    <mergeCell ref="G7:G8"/>
    <mergeCell ref="H5:H6"/>
    <mergeCell ref="H7:H8"/>
    <mergeCell ref="I7:I8"/>
    <mergeCell ref="J7:J8"/>
    <mergeCell ref="K7:K8"/>
    <mergeCell ref="L7:L8"/>
    <mergeCell ref="M7:M8"/>
    <mergeCell ref="N7:N8"/>
    <mergeCell ref="O5:O6"/>
    <mergeCell ref="O7:O8"/>
    <mergeCell ref="P7:P8"/>
    <mergeCell ref="Q7:Q8"/>
    <mergeCell ref="R7:R8"/>
    <mergeCell ref="S7:S8"/>
    <mergeCell ref="T5:T6"/>
    <mergeCell ref="T7:T8"/>
    <mergeCell ref="U5:U6"/>
    <mergeCell ref="U7:U8"/>
  </mergeCells>
  <pageMargins left="0.275" right="0.236111111111111" top="1" bottom="1" header="0.5" footer="0.5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39"/>
  <sheetViews>
    <sheetView workbookViewId="0">
      <pane ySplit="9" topLeftCell="A22" activePane="bottomLeft" state="frozen"/>
      <selection/>
      <selection pane="bottomLeft" activeCell="C38" sqref="C38"/>
    </sheetView>
  </sheetViews>
  <sheetFormatPr defaultColWidth="9" defaultRowHeight="13.5"/>
  <cols>
    <col min="2" max="2" width="21.375" style="81" customWidth="1"/>
    <col min="3" max="3" width="7.5" customWidth="1"/>
    <col min="9" max="9" width="8" customWidth="1"/>
    <col min="10" max="10" width="7.125" customWidth="1"/>
    <col min="11" max="11" width="5.25" customWidth="1"/>
    <col min="12" max="12" width="5.125" customWidth="1"/>
    <col min="13" max="13" width="4.375" customWidth="1"/>
    <col min="14" max="14" width="5.375" customWidth="1"/>
    <col min="15" max="15" width="4.875" customWidth="1"/>
    <col min="16" max="16" width="6.375" customWidth="1"/>
    <col min="17" max="17" width="1.125" customWidth="1"/>
    <col min="18" max="18" width="4.625" customWidth="1"/>
    <col min="19" max="19" width="4.75" customWidth="1"/>
    <col min="20" max="20" width="6.25" customWidth="1"/>
    <col min="21" max="21" width="6.5" customWidth="1"/>
    <col min="22" max="22" width="5.5" customWidth="1"/>
    <col min="23" max="23" width="7.875" customWidth="1"/>
  </cols>
  <sheetData>
    <row r="1" s="7" customFormat="1" customHeight="1" spans="1:23">
      <c r="A1" s="1" t="s">
        <v>99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="7" customFormat="1" ht="15" customHeight="1" spans="1:23">
      <c r="A2" s="82" t="s">
        <v>100</v>
      </c>
      <c r="B2" s="83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</row>
    <row r="3" s="7" customFormat="1" ht="15" customHeight="1" spans="1:23">
      <c r="A3" s="84" t="s">
        <v>18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91" t="s">
        <v>19</v>
      </c>
      <c r="R3" s="91"/>
      <c r="S3" s="91"/>
      <c r="T3" s="91"/>
      <c r="U3" s="91"/>
      <c r="V3" s="91"/>
      <c r="W3" s="91"/>
    </row>
    <row r="4" s="7" customFormat="1" ht="15" customHeight="1" spans="1:23">
      <c r="A4" s="4" t="s">
        <v>101</v>
      </c>
      <c r="B4" s="85"/>
      <c r="C4" s="10" t="s">
        <v>68</v>
      </c>
      <c r="D4" s="4" t="s">
        <v>102</v>
      </c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 t="s">
        <v>103</v>
      </c>
    </row>
    <row r="5" s="7" customFormat="1" ht="15" customHeight="1" spans="1:23">
      <c r="A5" s="4"/>
      <c r="B5" s="85"/>
      <c r="C5" s="10"/>
      <c r="D5" s="4" t="s">
        <v>76</v>
      </c>
      <c r="E5" s="4" t="s">
        <v>104</v>
      </c>
      <c r="F5" s="4" t="s">
        <v>105</v>
      </c>
      <c r="G5" s="4" t="s">
        <v>106</v>
      </c>
      <c r="H5" s="4"/>
      <c r="I5" s="4"/>
      <c r="J5" s="4" t="s">
        <v>107</v>
      </c>
      <c r="K5" s="4"/>
      <c r="L5" s="4"/>
      <c r="M5" s="4" t="s">
        <v>108</v>
      </c>
      <c r="N5" s="4"/>
      <c r="O5" s="4"/>
      <c r="P5" s="4" t="s">
        <v>78</v>
      </c>
      <c r="Q5" s="4"/>
      <c r="R5" s="4"/>
      <c r="S5" s="4"/>
      <c r="T5" s="4" t="s">
        <v>79</v>
      </c>
      <c r="U5" s="4"/>
      <c r="V5" s="4"/>
      <c r="W5" s="4"/>
    </row>
    <row r="6" s="7" customFormat="1" ht="28" customHeight="1" spans="1:23">
      <c r="A6" s="10" t="s">
        <v>109</v>
      </c>
      <c r="B6" s="85" t="s">
        <v>110</v>
      </c>
      <c r="C6" s="10"/>
      <c r="D6" s="4"/>
      <c r="E6" s="4"/>
      <c r="F6" s="4"/>
      <c r="G6" s="4" t="s">
        <v>80</v>
      </c>
      <c r="H6" s="4" t="s">
        <v>111</v>
      </c>
      <c r="I6" s="4" t="s">
        <v>112</v>
      </c>
      <c r="J6" s="4" t="s">
        <v>80</v>
      </c>
      <c r="K6" s="4" t="s">
        <v>111</v>
      </c>
      <c r="L6" s="4" t="s">
        <v>112</v>
      </c>
      <c r="M6" s="4" t="s">
        <v>80</v>
      </c>
      <c r="N6" s="4" t="s">
        <v>111</v>
      </c>
      <c r="O6" s="4" t="s">
        <v>112</v>
      </c>
      <c r="P6" s="4" t="s">
        <v>80</v>
      </c>
      <c r="Q6" s="4"/>
      <c r="R6" s="4" t="s">
        <v>111</v>
      </c>
      <c r="S6" s="4" t="s">
        <v>112</v>
      </c>
      <c r="T6" s="4" t="s">
        <v>80</v>
      </c>
      <c r="U6" s="4" t="s">
        <v>111</v>
      </c>
      <c r="V6" s="4" t="s">
        <v>112</v>
      </c>
      <c r="W6" s="4"/>
    </row>
    <row r="7" s="7" customFormat="1" ht="25" customHeight="1" spans="1:23">
      <c r="A7" s="5" t="s">
        <v>90</v>
      </c>
      <c r="B7" s="52"/>
      <c r="C7" s="5" t="s">
        <v>113</v>
      </c>
      <c r="D7" s="61" t="s">
        <v>114</v>
      </c>
      <c r="E7" s="61" t="s">
        <v>115</v>
      </c>
      <c r="F7" s="61" t="s">
        <v>116</v>
      </c>
      <c r="G7" s="5" t="s">
        <v>117</v>
      </c>
      <c r="H7" s="5">
        <v>6</v>
      </c>
      <c r="I7" s="5">
        <v>7</v>
      </c>
      <c r="J7" s="5" t="s">
        <v>118</v>
      </c>
      <c r="K7" s="5">
        <v>9</v>
      </c>
      <c r="L7" s="5">
        <v>10</v>
      </c>
      <c r="M7" s="5" t="s">
        <v>119</v>
      </c>
      <c r="N7" s="5">
        <v>12</v>
      </c>
      <c r="O7" s="5">
        <v>13</v>
      </c>
      <c r="P7" s="5" t="s">
        <v>120</v>
      </c>
      <c r="Q7" s="5"/>
      <c r="R7" s="5">
        <v>15</v>
      </c>
      <c r="S7" s="5">
        <v>16</v>
      </c>
      <c r="T7" s="5" t="s">
        <v>121</v>
      </c>
      <c r="U7" s="5">
        <v>18</v>
      </c>
      <c r="V7" s="5">
        <v>19</v>
      </c>
      <c r="W7" s="5">
        <v>20</v>
      </c>
    </row>
    <row r="8" s="7" customFormat="1" ht="25" customHeight="1" spans="1:23">
      <c r="A8" s="5"/>
      <c r="B8" s="52"/>
      <c r="C8" s="5"/>
      <c r="D8" s="62"/>
      <c r="E8" s="62"/>
      <c r="F8" s="62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</row>
    <row r="9" s="7" customFormat="1" ht="25" customHeight="1" spans="1:23">
      <c r="A9" s="22"/>
      <c r="B9" s="52" t="s">
        <v>76</v>
      </c>
      <c r="C9" s="22">
        <f t="shared" ref="C9:C12" si="0">D9+W9</f>
        <v>9114.75</v>
      </c>
      <c r="D9" s="12">
        <f>D10+D15+D20+D32</f>
        <v>4634.78</v>
      </c>
      <c r="E9" s="12">
        <f>E10+E15+E22+E36</f>
        <v>862.9</v>
      </c>
      <c r="F9" s="12">
        <f t="shared" ref="E9:P9" si="1">F10+F15+F20+F32</f>
        <v>3771.88</v>
      </c>
      <c r="G9" s="12">
        <f t="shared" si="1"/>
        <v>4480.78</v>
      </c>
      <c r="H9" s="12">
        <f>H10+H16+H22+H36</f>
        <v>862.9</v>
      </c>
      <c r="I9" s="12">
        <f t="shared" si="1"/>
        <v>3771.88</v>
      </c>
      <c r="J9" s="12">
        <f t="shared" si="1"/>
        <v>0</v>
      </c>
      <c r="K9" s="12">
        <f t="shared" si="1"/>
        <v>0</v>
      </c>
      <c r="L9" s="12">
        <f t="shared" si="1"/>
        <v>0</v>
      </c>
      <c r="M9" s="12">
        <f t="shared" si="1"/>
        <v>0</v>
      </c>
      <c r="N9" s="12">
        <f t="shared" si="1"/>
        <v>0</v>
      </c>
      <c r="O9" s="12">
        <f t="shared" si="1"/>
        <v>0</v>
      </c>
      <c r="P9" s="87">
        <f t="shared" si="1"/>
        <v>0</v>
      </c>
      <c r="Q9" s="92"/>
      <c r="R9" s="12">
        <f t="shared" ref="R9:W9" si="2">R10+R15+R20+R32</f>
        <v>0</v>
      </c>
      <c r="S9" s="12">
        <f t="shared" si="2"/>
        <v>0</v>
      </c>
      <c r="T9" s="12">
        <f t="shared" si="2"/>
        <v>0</v>
      </c>
      <c r="U9" s="12">
        <f t="shared" si="2"/>
        <v>0</v>
      </c>
      <c r="V9" s="12">
        <f t="shared" si="2"/>
        <v>0</v>
      </c>
      <c r="W9" s="12">
        <f>W30+W32</f>
        <v>4479.97</v>
      </c>
    </row>
    <row r="10" s="7" customFormat="1" ht="20" customHeight="1" spans="1:23">
      <c r="A10" s="69">
        <v>208</v>
      </c>
      <c r="B10" s="52" t="s">
        <v>122</v>
      </c>
      <c r="C10" s="22">
        <f>C11</f>
        <v>180</v>
      </c>
      <c r="D10" s="22">
        <f t="shared" ref="D10:P10" si="3">D11</f>
        <v>180</v>
      </c>
      <c r="E10" s="22">
        <f t="shared" si="3"/>
        <v>180</v>
      </c>
      <c r="F10" s="22">
        <f t="shared" si="3"/>
        <v>0</v>
      </c>
      <c r="G10" s="22">
        <f t="shared" si="3"/>
        <v>180</v>
      </c>
      <c r="H10" s="22">
        <v>180</v>
      </c>
      <c r="I10" s="22">
        <f t="shared" si="3"/>
        <v>0</v>
      </c>
      <c r="J10" s="22">
        <f t="shared" si="3"/>
        <v>0</v>
      </c>
      <c r="K10" s="22">
        <f t="shared" si="3"/>
        <v>0</v>
      </c>
      <c r="L10" s="22">
        <f t="shared" si="3"/>
        <v>0</v>
      </c>
      <c r="M10" s="22">
        <f t="shared" si="3"/>
        <v>0</v>
      </c>
      <c r="N10" s="22">
        <f t="shared" si="3"/>
        <v>0</v>
      </c>
      <c r="O10" s="22">
        <f t="shared" si="3"/>
        <v>0</v>
      </c>
      <c r="P10" s="88">
        <f t="shared" si="3"/>
        <v>0</v>
      </c>
      <c r="Q10" s="93"/>
      <c r="R10" s="22">
        <f t="shared" ref="R10:W10" si="4">R11</f>
        <v>0</v>
      </c>
      <c r="S10" s="22">
        <f t="shared" si="4"/>
        <v>0</v>
      </c>
      <c r="T10" s="22">
        <f t="shared" si="4"/>
        <v>0</v>
      </c>
      <c r="U10" s="22">
        <f t="shared" si="4"/>
        <v>0</v>
      </c>
      <c r="V10" s="22">
        <f t="shared" si="4"/>
        <v>0</v>
      </c>
      <c r="W10" s="22"/>
    </row>
    <row r="11" s="7" customFormat="1" ht="20" customHeight="1" spans="1:23">
      <c r="A11" s="69">
        <v>20805</v>
      </c>
      <c r="B11" s="52" t="s">
        <v>123</v>
      </c>
      <c r="C11" s="22">
        <f>SUM(C12:C14)</f>
        <v>180</v>
      </c>
      <c r="D11" s="22">
        <f t="shared" ref="D11:P11" si="5">SUM(D12:D14)</f>
        <v>180</v>
      </c>
      <c r="E11" s="22">
        <f>H11</f>
        <v>180</v>
      </c>
      <c r="F11" s="22">
        <f t="shared" si="5"/>
        <v>0</v>
      </c>
      <c r="G11" s="22">
        <f t="shared" si="5"/>
        <v>180</v>
      </c>
      <c r="H11" s="22">
        <v>180</v>
      </c>
      <c r="I11" s="22">
        <f t="shared" si="5"/>
        <v>0</v>
      </c>
      <c r="J11" s="22">
        <f t="shared" si="5"/>
        <v>0</v>
      </c>
      <c r="K11" s="22">
        <f t="shared" si="5"/>
        <v>0</v>
      </c>
      <c r="L11" s="22">
        <f t="shared" si="5"/>
        <v>0</v>
      </c>
      <c r="M11" s="22">
        <f t="shared" si="5"/>
        <v>0</v>
      </c>
      <c r="N11" s="22">
        <f t="shared" si="5"/>
        <v>0</v>
      </c>
      <c r="O11" s="22">
        <f t="shared" si="5"/>
        <v>0</v>
      </c>
      <c r="P11" s="88">
        <f t="shared" si="5"/>
        <v>0</v>
      </c>
      <c r="Q11" s="93"/>
      <c r="R11" s="22">
        <f t="shared" ref="R11:W11" si="6">SUM(R12:R14)</f>
        <v>0</v>
      </c>
      <c r="S11" s="22">
        <f t="shared" si="6"/>
        <v>0</v>
      </c>
      <c r="T11" s="22">
        <f t="shared" si="6"/>
        <v>0</v>
      </c>
      <c r="U11" s="22">
        <f t="shared" si="6"/>
        <v>0</v>
      </c>
      <c r="V11" s="22">
        <f t="shared" si="6"/>
        <v>0</v>
      </c>
      <c r="W11" s="22"/>
    </row>
    <row r="12" s="7" customFormat="1" ht="20" customHeight="1" spans="1:23">
      <c r="A12" s="69">
        <v>2080505</v>
      </c>
      <c r="B12" s="52" t="s">
        <v>124</v>
      </c>
      <c r="C12" s="22">
        <f t="shared" si="0"/>
        <v>72</v>
      </c>
      <c r="D12" s="12">
        <f>E12+F12</f>
        <v>72</v>
      </c>
      <c r="E12" s="22">
        <f t="shared" ref="E12:E38" si="7">H12</f>
        <v>72</v>
      </c>
      <c r="F12" s="12">
        <f>I12+L12+O12+S12+V12</f>
        <v>0</v>
      </c>
      <c r="G12" s="12">
        <f>H12+I12</f>
        <v>72</v>
      </c>
      <c r="H12" s="22">
        <v>72</v>
      </c>
      <c r="I12" s="12">
        <v>0</v>
      </c>
      <c r="J12" s="12">
        <f>K12+L12</f>
        <v>0</v>
      </c>
      <c r="K12" s="12">
        <v>0</v>
      </c>
      <c r="L12" s="12">
        <v>0</v>
      </c>
      <c r="M12" s="12">
        <f>N12+O12</f>
        <v>0</v>
      </c>
      <c r="N12" s="12">
        <v>0</v>
      </c>
      <c r="O12" s="12">
        <v>0</v>
      </c>
      <c r="P12" s="12">
        <f>R12+S12</f>
        <v>0</v>
      </c>
      <c r="Q12" s="12"/>
      <c r="R12" s="12">
        <v>0</v>
      </c>
      <c r="S12" s="12">
        <v>0</v>
      </c>
      <c r="T12" s="12">
        <f>U12+V12</f>
        <v>0</v>
      </c>
      <c r="U12" s="12">
        <v>0</v>
      </c>
      <c r="V12" s="12">
        <v>0</v>
      </c>
      <c r="W12" s="22"/>
    </row>
    <row r="13" s="7" customFormat="1" ht="20" customHeight="1" spans="1:23">
      <c r="A13" s="78">
        <v>2080506</v>
      </c>
      <c r="B13" s="52" t="s">
        <v>125</v>
      </c>
      <c r="C13" s="22">
        <f t="shared" ref="C13:C25" si="8">D13+W13</f>
        <v>12</v>
      </c>
      <c r="D13" s="12">
        <f t="shared" ref="D13:D25" si="9">E13+F13</f>
        <v>12</v>
      </c>
      <c r="E13" s="22">
        <f t="shared" si="7"/>
        <v>12</v>
      </c>
      <c r="F13" s="12">
        <f t="shared" ref="F13:F25" si="10">I13+L13+O13+S13+V13</f>
        <v>0</v>
      </c>
      <c r="G13" s="12">
        <f t="shared" ref="G13:G25" si="11">H13+I13</f>
        <v>12</v>
      </c>
      <c r="H13" s="22">
        <v>12</v>
      </c>
      <c r="I13" s="54"/>
      <c r="J13" s="12">
        <f t="shared" ref="J13:J26" si="12">K13+L13</f>
        <v>0</v>
      </c>
      <c r="K13" s="54"/>
      <c r="L13" s="54"/>
      <c r="M13" s="12">
        <f t="shared" ref="M13:M26" si="13">N13+O13</f>
        <v>0</v>
      </c>
      <c r="N13" s="54"/>
      <c r="O13" s="54"/>
      <c r="P13" s="89"/>
      <c r="Q13" s="94"/>
      <c r="R13" s="54"/>
      <c r="S13" s="54"/>
      <c r="T13" s="54"/>
      <c r="U13" s="54"/>
      <c r="V13" s="54"/>
      <c r="W13" s="54"/>
    </row>
    <row r="14" s="7" customFormat="1" ht="20" customHeight="1" spans="1:23">
      <c r="A14" s="78">
        <v>2080599</v>
      </c>
      <c r="B14" s="86" t="s">
        <v>126</v>
      </c>
      <c r="C14" s="22">
        <f t="shared" si="8"/>
        <v>96</v>
      </c>
      <c r="D14" s="12">
        <f t="shared" si="9"/>
        <v>96</v>
      </c>
      <c r="E14" s="22">
        <f t="shared" si="7"/>
        <v>96</v>
      </c>
      <c r="F14" s="12">
        <f t="shared" si="10"/>
        <v>0</v>
      </c>
      <c r="G14" s="12">
        <f t="shared" si="11"/>
        <v>96</v>
      </c>
      <c r="H14" s="22">
        <v>96</v>
      </c>
      <c r="I14" s="54"/>
      <c r="J14" s="12">
        <f t="shared" si="12"/>
        <v>0</v>
      </c>
      <c r="K14" s="54"/>
      <c r="L14" s="54"/>
      <c r="M14" s="12">
        <f t="shared" si="13"/>
        <v>0</v>
      </c>
      <c r="N14" s="54"/>
      <c r="O14" s="54"/>
      <c r="P14" s="89"/>
      <c r="Q14" s="94"/>
      <c r="R14" s="54"/>
      <c r="S14" s="54"/>
      <c r="T14" s="54"/>
      <c r="U14" s="54"/>
      <c r="V14" s="54"/>
      <c r="W14" s="54"/>
    </row>
    <row r="15" s="7" customFormat="1" ht="20" customHeight="1" spans="1:23">
      <c r="A15" s="78">
        <v>210</v>
      </c>
      <c r="B15" s="78" t="s">
        <v>127</v>
      </c>
      <c r="C15" s="22">
        <f>C16</f>
        <v>58</v>
      </c>
      <c r="D15" s="22">
        <f t="shared" ref="D15:P15" si="14">D16</f>
        <v>58</v>
      </c>
      <c r="E15" s="22">
        <f t="shared" si="7"/>
        <v>58</v>
      </c>
      <c r="F15" s="22">
        <f t="shared" si="14"/>
        <v>0</v>
      </c>
      <c r="G15" s="22">
        <f t="shared" si="14"/>
        <v>58</v>
      </c>
      <c r="H15" s="22">
        <v>58</v>
      </c>
      <c r="I15" s="22">
        <f t="shared" si="14"/>
        <v>0</v>
      </c>
      <c r="J15" s="22">
        <f t="shared" si="14"/>
        <v>0</v>
      </c>
      <c r="K15" s="22">
        <f t="shared" si="14"/>
        <v>0</v>
      </c>
      <c r="L15" s="22">
        <f t="shared" si="14"/>
        <v>0</v>
      </c>
      <c r="M15" s="22">
        <f t="shared" si="14"/>
        <v>0</v>
      </c>
      <c r="N15" s="22">
        <f t="shared" si="14"/>
        <v>0</v>
      </c>
      <c r="O15" s="22">
        <f t="shared" si="14"/>
        <v>0</v>
      </c>
      <c r="P15" s="88">
        <f t="shared" si="14"/>
        <v>0</v>
      </c>
      <c r="Q15" s="93"/>
      <c r="R15" s="22">
        <f t="shared" ref="R15:W15" si="15">R16</f>
        <v>0</v>
      </c>
      <c r="S15" s="22">
        <f t="shared" si="15"/>
        <v>0</v>
      </c>
      <c r="T15" s="22">
        <f t="shared" si="15"/>
        <v>0</v>
      </c>
      <c r="U15" s="22">
        <f t="shared" si="15"/>
        <v>0</v>
      </c>
      <c r="V15" s="22">
        <f t="shared" si="15"/>
        <v>0</v>
      </c>
      <c r="W15" s="22"/>
    </row>
    <row r="16" s="7" customFormat="1" ht="20" customHeight="1" spans="1:23">
      <c r="A16" s="78">
        <v>21011</v>
      </c>
      <c r="B16" s="78" t="s">
        <v>128</v>
      </c>
      <c r="C16" s="22">
        <f>SUM(C17:C19)</f>
        <v>58</v>
      </c>
      <c r="D16" s="22">
        <f t="shared" ref="D16:P16" si="16">SUM(D17:D19)</f>
        <v>58</v>
      </c>
      <c r="E16" s="22">
        <f t="shared" si="7"/>
        <v>58</v>
      </c>
      <c r="F16" s="22">
        <f t="shared" si="16"/>
        <v>0</v>
      </c>
      <c r="G16" s="22">
        <f t="shared" si="16"/>
        <v>58</v>
      </c>
      <c r="H16" s="22">
        <v>58</v>
      </c>
      <c r="I16" s="22">
        <f t="shared" si="16"/>
        <v>0</v>
      </c>
      <c r="J16" s="22">
        <f t="shared" si="16"/>
        <v>0</v>
      </c>
      <c r="K16" s="22">
        <f t="shared" si="16"/>
        <v>0</v>
      </c>
      <c r="L16" s="22">
        <f t="shared" si="16"/>
        <v>0</v>
      </c>
      <c r="M16" s="22">
        <f t="shared" si="16"/>
        <v>0</v>
      </c>
      <c r="N16" s="22">
        <f t="shared" si="16"/>
        <v>0</v>
      </c>
      <c r="O16" s="22">
        <f t="shared" si="16"/>
        <v>0</v>
      </c>
      <c r="P16" s="88">
        <f t="shared" si="16"/>
        <v>0</v>
      </c>
      <c r="Q16" s="93"/>
      <c r="R16" s="22">
        <f t="shared" ref="R16:W16" si="17">SUM(R17:R19)</f>
        <v>0</v>
      </c>
      <c r="S16" s="22">
        <f t="shared" si="17"/>
        <v>0</v>
      </c>
      <c r="T16" s="22">
        <f t="shared" si="17"/>
        <v>0</v>
      </c>
      <c r="U16" s="22">
        <f t="shared" si="17"/>
        <v>0</v>
      </c>
      <c r="V16" s="22">
        <f t="shared" si="17"/>
        <v>0</v>
      </c>
      <c r="W16" s="22"/>
    </row>
    <row r="17" s="7" customFormat="1" ht="20" customHeight="1" spans="1:23">
      <c r="A17" s="78">
        <v>2101101</v>
      </c>
      <c r="B17" s="78" t="s">
        <v>129</v>
      </c>
      <c r="C17" s="22">
        <f t="shared" si="8"/>
        <v>28.5</v>
      </c>
      <c r="D17" s="12">
        <f t="shared" si="9"/>
        <v>28.5</v>
      </c>
      <c r="E17" s="22">
        <f t="shared" si="7"/>
        <v>28.5</v>
      </c>
      <c r="F17" s="12">
        <f t="shared" si="10"/>
        <v>0</v>
      </c>
      <c r="G17" s="12">
        <f t="shared" si="11"/>
        <v>28.5</v>
      </c>
      <c r="H17" s="22">
        <v>28.5</v>
      </c>
      <c r="I17" s="54"/>
      <c r="J17" s="12">
        <f t="shared" si="12"/>
        <v>0</v>
      </c>
      <c r="K17" s="54"/>
      <c r="L17" s="54"/>
      <c r="M17" s="12">
        <f t="shared" si="13"/>
        <v>0</v>
      </c>
      <c r="N17" s="54"/>
      <c r="O17" s="54"/>
      <c r="P17" s="89"/>
      <c r="Q17" s="94"/>
      <c r="R17" s="54"/>
      <c r="S17" s="54"/>
      <c r="T17" s="54"/>
      <c r="U17" s="54"/>
      <c r="V17" s="54"/>
      <c r="W17" s="54"/>
    </row>
    <row r="18" s="7" customFormat="1" ht="20" customHeight="1" spans="1:23">
      <c r="A18" s="78">
        <v>2101103</v>
      </c>
      <c r="B18" s="79" t="s">
        <v>130</v>
      </c>
      <c r="C18" s="22">
        <f t="shared" si="8"/>
        <v>27</v>
      </c>
      <c r="D18" s="12">
        <f t="shared" si="9"/>
        <v>27</v>
      </c>
      <c r="E18" s="22">
        <f t="shared" si="7"/>
        <v>27</v>
      </c>
      <c r="F18" s="12">
        <f t="shared" si="10"/>
        <v>0</v>
      </c>
      <c r="G18" s="12">
        <f t="shared" si="11"/>
        <v>27</v>
      </c>
      <c r="H18" s="22">
        <v>27</v>
      </c>
      <c r="I18" s="54"/>
      <c r="J18" s="12">
        <f t="shared" si="12"/>
        <v>0</v>
      </c>
      <c r="K18" s="54"/>
      <c r="L18" s="54"/>
      <c r="M18" s="12">
        <f t="shared" si="13"/>
        <v>0</v>
      </c>
      <c r="N18" s="54"/>
      <c r="O18" s="54"/>
      <c r="P18" s="89"/>
      <c r="Q18" s="94"/>
      <c r="R18" s="54"/>
      <c r="S18" s="54"/>
      <c r="T18" s="54"/>
      <c r="U18" s="54"/>
      <c r="V18" s="54"/>
      <c r="W18" s="54"/>
    </row>
    <row r="19" s="7" customFormat="1" ht="20" customHeight="1" spans="1:23">
      <c r="A19" s="78">
        <v>2101199</v>
      </c>
      <c r="B19" s="86" t="s">
        <v>131</v>
      </c>
      <c r="C19" s="22">
        <f t="shared" si="8"/>
        <v>2.5</v>
      </c>
      <c r="D19" s="12">
        <f t="shared" si="9"/>
        <v>2.5</v>
      </c>
      <c r="E19" s="22">
        <f t="shared" si="7"/>
        <v>2.5</v>
      </c>
      <c r="F19" s="12">
        <f t="shared" si="10"/>
        <v>0</v>
      </c>
      <c r="G19" s="12">
        <f t="shared" si="11"/>
        <v>2.5</v>
      </c>
      <c r="H19" s="22">
        <v>2.5</v>
      </c>
      <c r="I19" s="54"/>
      <c r="J19" s="12">
        <f t="shared" si="12"/>
        <v>0</v>
      </c>
      <c r="K19" s="54"/>
      <c r="L19" s="54"/>
      <c r="M19" s="12">
        <f t="shared" si="13"/>
        <v>0</v>
      </c>
      <c r="N19" s="54"/>
      <c r="O19" s="54"/>
      <c r="P19" s="89"/>
      <c r="Q19" s="94"/>
      <c r="R19" s="54"/>
      <c r="S19" s="54"/>
      <c r="T19" s="54"/>
      <c r="U19" s="54"/>
      <c r="V19" s="54"/>
      <c r="W19" s="54"/>
    </row>
    <row r="20" s="7" customFormat="1" ht="20" customHeight="1" spans="1:23">
      <c r="A20" s="78">
        <v>212</v>
      </c>
      <c r="B20" s="78" t="s">
        <v>132</v>
      </c>
      <c r="C20" s="22">
        <f>C21+C24+C26+C28+C30</f>
        <v>5928.96</v>
      </c>
      <c r="D20" s="22">
        <f t="shared" ref="D20:P20" si="18">D21+D24+D26+D28+D30</f>
        <v>4227.78</v>
      </c>
      <c r="E20" s="22">
        <f t="shared" si="7"/>
        <v>0</v>
      </c>
      <c r="F20" s="22">
        <f t="shared" si="18"/>
        <v>3756.88</v>
      </c>
      <c r="G20" s="22">
        <f t="shared" si="18"/>
        <v>4227.78</v>
      </c>
      <c r="H20" s="22"/>
      <c r="I20" s="22">
        <f>I21+I24+I26+I30</f>
        <v>3756.88</v>
      </c>
      <c r="J20" s="22">
        <f t="shared" si="18"/>
        <v>0</v>
      </c>
      <c r="K20" s="22">
        <f t="shared" si="18"/>
        <v>0</v>
      </c>
      <c r="L20" s="22">
        <f t="shared" si="18"/>
        <v>0</v>
      </c>
      <c r="M20" s="22">
        <f t="shared" si="18"/>
        <v>0</v>
      </c>
      <c r="N20" s="22">
        <f t="shared" si="18"/>
        <v>0</v>
      </c>
      <c r="O20" s="22">
        <f t="shared" si="18"/>
        <v>0</v>
      </c>
      <c r="P20" s="88">
        <f t="shared" si="18"/>
        <v>0</v>
      </c>
      <c r="Q20" s="93"/>
      <c r="R20" s="22">
        <f t="shared" ref="R20:W20" si="19">R21+R24+R26+R28+R30</f>
        <v>0</v>
      </c>
      <c r="S20" s="22">
        <f t="shared" si="19"/>
        <v>0</v>
      </c>
      <c r="T20" s="22">
        <f t="shared" si="19"/>
        <v>0</v>
      </c>
      <c r="U20" s="22">
        <f t="shared" si="19"/>
        <v>0</v>
      </c>
      <c r="V20" s="22">
        <f t="shared" si="19"/>
        <v>0</v>
      </c>
      <c r="W20" s="22">
        <f>W21+W24</f>
        <v>0</v>
      </c>
    </row>
    <row r="21" s="7" customFormat="1" ht="20" customHeight="1" spans="1:23">
      <c r="A21" s="78">
        <v>21201</v>
      </c>
      <c r="B21" s="78" t="s">
        <v>133</v>
      </c>
      <c r="C21" s="22">
        <f>C22+C23</f>
        <v>570.9</v>
      </c>
      <c r="D21" s="22">
        <f t="shared" ref="D21:P21" si="20">D22+D23</f>
        <v>570.9</v>
      </c>
      <c r="E21" s="22">
        <f t="shared" si="7"/>
        <v>0</v>
      </c>
      <c r="F21" s="22">
        <f t="shared" si="20"/>
        <v>100</v>
      </c>
      <c r="G21" s="22">
        <f t="shared" si="20"/>
        <v>570.9</v>
      </c>
      <c r="H21" s="22"/>
      <c r="I21" s="22">
        <f t="shared" si="20"/>
        <v>100</v>
      </c>
      <c r="J21" s="22">
        <f t="shared" si="20"/>
        <v>0</v>
      </c>
      <c r="K21" s="22">
        <f t="shared" si="20"/>
        <v>0</v>
      </c>
      <c r="L21" s="22">
        <f t="shared" si="20"/>
        <v>0</v>
      </c>
      <c r="M21" s="22">
        <f t="shared" si="20"/>
        <v>0</v>
      </c>
      <c r="N21" s="22">
        <f t="shared" si="20"/>
        <v>0</v>
      </c>
      <c r="O21" s="22">
        <f t="shared" si="20"/>
        <v>0</v>
      </c>
      <c r="P21" s="88">
        <f t="shared" si="20"/>
        <v>0</v>
      </c>
      <c r="Q21" s="93"/>
      <c r="R21" s="22">
        <f t="shared" ref="R21:W21" si="21">R22+R23</f>
        <v>0</v>
      </c>
      <c r="S21" s="22">
        <f t="shared" si="21"/>
        <v>0</v>
      </c>
      <c r="T21" s="22">
        <f t="shared" si="21"/>
        <v>0</v>
      </c>
      <c r="U21" s="22">
        <f t="shared" si="21"/>
        <v>0</v>
      </c>
      <c r="V21" s="22">
        <f t="shared" si="21"/>
        <v>0</v>
      </c>
      <c r="W21" s="22"/>
    </row>
    <row r="22" s="7" customFormat="1" ht="20" customHeight="1" spans="1:23">
      <c r="A22" s="78">
        <v>2120101</v>
      </c>
      <c r="B22" s="78" t="s">
        <v>134</v>
      </c>
      <c r="C22" s="22">
        <f t="shared" si="8"/>
        <v>470.9</v>
      </c>
      <c r="D22" s="12">
        <f t="shared" si="9"/>
        <v>470.9</v>
      </c>
      <c r="E22" s="22">
        <f t="shared" si="7"/>
        <v>470.9</v>
      </c>
      <c r="F22" s="12">
        <f t="shared" si="10"/>
        <v>0</v>
      </c>
      <c r="G22" s="12">
        <f t="shared" si="11"/>
        <v>470.9</v>
      </c>
      <c r="H22" s="22">
        <v>470.9</v>
      </c>
      <c r="I22" s="54"/>
      <c r="J22" s="12">
        <f t="shared" si="12"/>
        <v>0</v>
      </c>
      <c r="K22" s="54"/>
      <c r="L22" s="54"/>
      <c r="M22" s="12">
        <f t="shared" si="13"/>
        <v>0</v>
      </c>
      <c r="N22" s="54"/>
      <c r="O22" s="54"/>
      <c r="P22" s="89"/>
      <c r="Q22" s="94"/>
      <c r="R22" s="54"/>
      <c r="S22" s="54"/>
      <c r="T22" s="54"/>
      <c r="U22" s="54"/>
      <c r="V22" s="54"/>
      <c r="W22" s="54"/>
    </row>
    <row r="23" s="7" customFormat="1" ht="20" customHeight="1" spans="1:23">
      <c r="A23" s="78">
        <v>2120104</v>
      </c>
      <c r="B23" s="78" t="s">
        <v>135</v>
      </c>
      <c r="C23" s="22">
        <f t="shared" si="8"/>
        <v>100</v>
      </c>
      <c r="D23" s="12">
        <f t="shared" si="9"/>
        <v>100</v>
      </c>
      <c r="E23" s="22">
        <f t="shared" si="7"/>
        <v>0</v>
      </c>
      <c r="F23" s="12">
        <f t="shared" si="10"/>
        <v>100</v>
      </c>
      <c r="G23" s="12">
        <f t="shared" si="11"/>
        <v>100</v>
      </c>
      <c r="H23" s="22"/>
      <c r="I23" s="54">
        <v>100</v>
      </c>
      <c r="J23" s="12">
        <f t="shared" si="12"/>
        <v>0</v>
      </c>
      <c r="K23" s="54"/>
      <c r="L23" s="54"/>
      <c r="M23" s="12">
        <f t="shared" si="13"/>
        <v>0</v>
      </c>
      <c r="N23" s="54"/>
      <c r="O23" s="54"/>
      <c r="P23" s="89"/>
      <c r="Q23" s="94"/>
      <c r="R23" s="54"/>
      <c r="S23" s="54"/>
      <c r="T23" s="54"/>
      <c r="U23" s="54"/>
      <c r="V23" s="54"/>
      <c r="W23" s="54"/>
    </row>
    <row r="24" s="7" customFormat="1" ht="20" customHeight="1" spans="1:23">
      <c r="A24" s="78">
        <v>21203</v>
      </c>
      <c r="B24" s="86" t="s">
        <v>136</v>
      </c>
      <c r="C24" s="22">
        <f>C25</f>
        <v>377</v>
      </c>
      <c r="D24" s="22">
        <f t="shared" ref="D24:P24" si="22">D25</f>
        <v>377</v>
      </c>
      <c r="E24" s="22">
        <f t="shared" si="7"/>
        <v>0</v>
      </c>
      <c r="F24" s="22">
        <f t="shared" si="22"/>
        <v>377</v>
      </c>
      <c r="G24" s="22">
        <f t="shared" si="22"/>
        <v>377</v>
      </c>
      <c r="H24" s="22"/>
      <c r="I24" s="22">
        <v>377</v>
      </c>
      <c r="J24" s="22">
        <f t="shared" si="22"/>
        <v>0</v>
      </c>
      <c r="K24" s="22">
        <f t="shared" si="22"/>
        <v>0</v>
      </c>
      <c r="L24" s="22">
        <f t="shared" si="22"/>
        <v>0</v>
      </c>
      <c r="M24" s="22">
        <f t="shared" si="22"/>
        <v>0</v>
      </c>
      <c r="N24" s="22">
        <f t="shared" si="22"/>
        <v>0</v>
      </c>
      <c r="O24" s="22">
        <f t="shared" si="22"/>
        <v>0</v>
      </c>
      <c r="P24" s="88">
        <f t="shared" si="22"/>
        <v>0</v>
      </c>
      <c r="Q24" s="93"/>
      <c r="R24" s="22">
        <f t="shared" ref="R24:W24" si="23">R25</f>
        <v>0</v>
      </c>
      <c r="S24" s="22">
        <f t="shared" si="23"/>
        <v>0</v>
      </c>
      <c r="T24" s="22">
        <f t="shared" si="23"/>
        <v>0</v>
      </c>
      <c r="U24" s="22">
        <f t="shared" si="23"/>
        <v>0</v>
      </c>
      <c r="V24" s="22">
        <f t="shared" si="23"/>
        <v>0</v>
      </c>
      <c r="W24" s="22"/>
    </row>
    <row r="25" s="7" customFormat="1" ht="20" customHeight="1" spans="1:23">
      <c r="A25" s="78">
        <v>2120399</v>
      </c>
      <c r="B25" s="86" t="s">
        <v>137</v>
      </c>
      <c r="C25" s="22">
        <f>D25+W25</f>
        <v>377</v>
      </c>
      <c r="D25" s="12">
        <f>E25+F25</f>
        <v>377</v>
      </c>
      <c r="E25" s="22">
        <f t="shared" si="7"/>
        <v>0</v>
      </c>
      <c r="F25" s="12">
        <f>I25+L25+O25+S25+V25</f>
        <v>377</v>
      </c>
      <c r="G25" s="12">
        <f>H25+I25</f>
        <v>377</v>
      </c>
      <c r="H25" s="22"/>
      <c r="I25" s="54">
        <v>377</v>
      </c>
      <c r="J25" s="12">
        <f>K25+L25</f>
        <v>0</v>
      </c>
      <c r="K25" s="54"/>
      <c r="L25" s="54"/>
      <c r="M25" s="12">
        <f>N25+O25</f>
        <v>0</v>
      </c>
      <c r="N25" s="54"/>
      <c r="O25" s="54"/>
      <c r="P25" s="89"/>
      <c r="Q25" s="94"/>
      <c r="R25" s="54"/>
      <c r="S25" s="54"/>
      <c r="T25" s="54"/>
      <c r="U25" s="54"/>
      <c r="V25" s="54"/>
      <c r="W25" s="54"/>
    </row>
    <row r="26" s="7" customFormat="1" ht="20" customHeight="1" spans="1:26">
      <c r="A26" s="78">
        <v>21205</v>
      </c>
      <c r="B26" s="86" t="s">
        <v>138</v>
      </c>
      <c r="C26" s="22">
        <f>C27</f>
        <v>1870</v>
      </c>
      <c r="D26" s="22">
        <f t="shared" ref="D26:P26" si="24">D27</f>
        <v>1870</v>
      </c>
      <c r="E26" s="22">
        <f t="shared" si="7"/>
        <v>0</v>
      </c>
      <c r="F26" s="22">
        <f t="shared" si="24"/>
        <v>1870</v>
      </c>
      <c r="G26" s="22">
        <f t="shared" si="24"/>
        <v>1870</v>
      </c>
      <c r="H26" s="22"/>
      <c r="I26" s="22">
        <f t="shared" si="24"/>
        <v>1870</v>
      </c>
      <c r="J26" s="22">
        <f t="shared" si="24"/>
        <v>0</v>
      </c>
      <c r="K26" s="22">
        <f t="shared" si="24"/>
        <v>0</v>
      </c>
      <c r="L26" s="22">
        <f t="shared" si="24"/>
        <v>0</v>
      </c>
      <c r="M26" s="22">
        <f t="shared" si="24"/>
        <v>0</v>
      </c>
      <c r="N26" s="22">
        <f t="shared" si="24"/>
        <v>0</v>
      </c>
      <c r="O26" s="22">
        <f t="shared" si="24"/>
        <v>0</v>
      </c>
      <c r="P26" s="88">
        <f t="shared" si="24"/>
        <v>0</v>
      </c>
      <c r="Q26" s="93"/>
      <c r="R26" s="22">
        <f t="shared" ref="R26:W26" si="25">R27</f>
        <v>0</v>
      </c>
      <c r="S26" s="22">
        <f t="shared" si="25"/>
        <v>0</v>
      </c>
      <c r="T26" s="22">
        <f t="shared" si="25"/>
        <v>0</v>
      </c>
      <c r="U26" s="22">
        <f t="shared" si="25"/>
        <v>0</v>
      </c>
      <c r="V26" s="22">
        <f t="shared" si="25"/>
        <v>0</v>
      </c>
      <c r="W26" s="22"/>
      <c r="Z26" s="7">
        <f>C10+C15+C20+C32</f>
        <v>9114.75</v>
      </c>
    </row>
    <row r="27" s="7" customFormat="1" ht="20" customHeight="1" spans="1:23">
      <c r="A27" s="78">
        <v>2120501</v>
      </c>
      <c r="B27" s="86" t="s">
        <v>138</v>
      </c>
      <c r="C27" s="22">
        <f>D27+W27</f>
        <v>1870</v>
      </c>
      <c r="D27" s="12">
        <f>E27+F27</f>
        <v>1870</v>
      </c>
      <c r="E27" s="22">
        <f t="shared" si="7"/>
        <v>0</v>
      </c>
      <c r="F27" s="12">
        <f>I27+L27+O27+S27+V27</f>
        <v>1870</v>
      </c>
      <c r="G27" s="12">
        <f>H27+I27</f>
        <v>1870</v>
      </c>
      <c r="H27" s="22"/>
      <c r="I27" s="54">
        <v>1870</v>
      </c>
      <c r="J27" s="54"/>
      <c r="K27" s="54"/>
      <c r="L27" s="54"/>
      <c r="M27" s="54"/>
      <c r="N27" s="54"/>
      <c r="O27" s="54"/>
      <c r="P27" s="89"/>
      <c r="Q27" s="94"/>
      <c r="R27" s="54"/>
      <c r="S27" s="54"/>
      <c r="T27" s="54"/>
      <c r="U27" s="54"/>
      <c r="V27" s="54"/>
      <c r="W27" s="54"/>
    </row>
    <row r="28" s="7" customFormat="1" ht="20" customHeight="1" spans="1:23">
      <c r="A28" s="78">
        <v>21206</v>
      </c>
      <c r="B28" s="86" t="s">
        <v>139</v>
      </c>
      <c r="C28" s="22">
        <f>C29</f>
        <v>0</v>
      </c>
      <c r="D28" s="22">
        <f t="shared" ref="D28:P28" si="26">D29</f>
        <v>0</v>
      </c>
      <c r="E28" s="22">
        <f t="shared" si="7"/>
        <v>0</v>
      </c>
      <c r="F28" s="22">
        <f t="shared" si="26"/>
        <v>0</v>
      </c>
      <c r="G28" s="22">
        <f t="shared" si="26"/>
        <v>0</v>
      </c>
      <c r="H28" s="22">
        <f>VLOOKUP(B28,'[1]2025年预算表'!$B$1:$C$65536,2,0)</f>
        <v>0</v>
      </c>
      <c r="I28" s="22">
        <f t="shared" si="26"/>
        <v>0</v>
      </c>
      <c r="J28" s="22">
        <f t="shared" si="26"/>
        <v>0</v>
      </c>
      <c r="K28" s="22">
        <f t="shared" si="26"/>
        <v>0</v>
      </c>
      <c r="L28" s="22">
        <f t="shared" si="26"/>
        <v>0</v>
      </c>
      <c r="M28" s="22">
        <f t="shared" si="26"/>
        <v>0</v>
      </c>
      <c r="N28" s="22">
        <f t="shared" si="26"/>
        <v>0</v>
      </c>
      <c r="O28" s="22">
        <f t="shared" si="26"/>
        <v>0</v>
      </c>
      <c r="P28" s="88">
        <f t="shared" si="26"/>
        <v>0</v>
      </c>
      <c r="Q28" s="93"/>
      <c r="R28" s="22">
        <f t="shared" ref="R28:W28" si="27">R29</f>
        <v>0</v>
      </c>
      <c r="S28" s="22">
        <f t="shared" si="27"/>
        <v>0</v>
      </c>
      <c r="T28" s="22">
        <f t="shared" si="27"/>
        <v>0</v>
      </c>
      <c r="U28" s="22">
        <f t="shared" si="27"/>
        <v>0</v>
      </c>
      <c r="V28" s="22">
        <f t="shared" si="27"/>
        <v>0</v>
      </c>
      <c r="W28" s="22"/>
    </row>
    <row r="29" s="7" customFormat="1" ht="20" customHeight="1" spans="1:23">
      <c r="A29" s="78">
        <v>2120601</v>
      </c>
      <c r="B29" s="86" t="s">
        <v>139</v>
      </c>
      <c r="C29" s="22">
        <f>D29+W29</f>
        <v>0</v>
      </c>
      <c r="D29" s="12">
        <f>E29+F29</f>
        <v>0</v>
      </c>
      <c r="E29" s="22">
        <f t="shared" si="7"/>
        <v>0</v>
      </c>
      <c r="F29" s="12">
        <f>I29+L29+O29+S29+V29</f>
        <v>0</v>
      </c>
      <c r="G29" s="12">
        <f>H29+I29</f>
        <v>0</v>
      </c>
      <c r="H29" s="22">
        <f>VLOOKUP(B29,'[1]2025年预算表'!$B$1:$C$65536,2,0)</f>
        <v>0</v>
      </c>
      <c r="I29" s="54">
        <v>0</v>
      </c>
      <c r="J29" s="54"/>
      <c r="K29" s="54"/>
      <c r="L29" s="54"/>
      <c r="M29" s="54"/>
      <c r="N29" s="54"/>
      <c r="O29" s="54"/>
      <c r="P29" s="89"/>
      <c r="Q29" s="94"/>
      <c r="R29" s="54"/>
      <c r="S29" s="54"/>
      <c r="T29" s="54"/>
      <c r="U29" s="54"/>
      <c r="V29" s="54"/>
      <c r="W29" s="54"/>
    </row>
    <row r="30" s="7" customFormat="1" ht="20" customHeight="1" spans="1:23">
      <c r="A30" s="78">
        <v>21299</v>
      </c>
      <c r="B30" s="86" t="s">
        <v>140</v>
      </c>
      <c r="C30" s="22">
        <f>C31</f>
        <v>3111.06</v>
      </c>
      <c r="D30" s="22">
        <f t="shared" ref="D30:P30" si="28">D31</f>
        <v>1409.88</v>
      </c>
      <c r="E30" s="22">
        <f t="shared" si="7"/>
        <v>0</v>
      </c>
      <c r="F30" s="22">
        <f t="shared" si="28"/>
        <v>1409.88</v>
      </c>
      <c r="G30" s="22">
        <f t="shared" si="28"/>
        <v>1409.88</v>
      </c>
      <c r="H30" s="22">
        <v>0</v>
      </c>
      <c r="I30" s="22">
        <f t="shared" si="28"/>
        <v>1409.88</v>
      </c>
      <c r="J30" s="22">
        <f t="shared" si="28"/>
        <v>0</v>
      </c>
      <c r="K30" s="22">
        <f t="shared" si="28"/>
        <v>0</v>
      </c>
      <c r="L30" s="22">
        <f t="shared" si="28"/>
        <v>0</v>
      </c>
      <c r="M30" s="22">
        <f t="shared" si="28"/>
        <v>0</v>
      </c>
      <c r="N30" s="22">
        <f t="shared" si="28"/>
        <v>0</v>
      </c>
      <c r="O30" s="22">
        <f t="shared" si="28"/>
        <v>0</v>
      </c>
      <c r="P30" s="88">
        <f t="shared" si="28"/>
        <v>0</v>
      </c>
      <c r="Q30" s="93"/>
      <c r="R30" s="22">
        <f t="shared" ref="R30:W30" si="29">R31</f>
        <v>0</v>
      </c>
      <c r="S30" s="22">
        <f t="shared" si="29"/>
        <v>0</v>
      </c>
      <c r="T30" s="22">
        <f t="shared" si="29"/>
        <v>0</v>
      </c>
      <c r="U30" s="22">
        <f t="shared" si="29"/>
        <v>0</v>
      </c>
      <c r="V30" s="22">
        <f t="shared" si="29"/>
        <v>0</v>
      </c>
      <c r="W30" s="54">
        <v>1701.18</v>
      </c>
    </row>
    <row r="31" s="7" customFormat="1" ht="20" customHeight="1" spans="1:23">
      <c r="A31" s="78">
        <v>2129999</v>
      </c>
      <c r="B31" s="86" t="s">
        <v>140</v>
      </c>
      <c r="C31" s="22">
        <f>D31+W31</f>
        <v>3111.06</v>
      </c>
      <c r="D31" s="12">
        <f>E31+F31</f>
        <v>1409.88</v>
      </c>
      <c r="E31" s="22">
        <f t="shared" si="7"/>
        <v>0</v>
      </c>
      <c r="F31" s="12">
        <f>I31+L31+O31+S31+V31</f>
        <v>1409.88</v>
      </c>
      <c r="G31" s="12">
        <f>H31+I31</f>
        <v>1409.88</v>
      </c>
      <c r="H31" s="22">
        <v>0</v>
      </c>
      <c r="I31" s="22">
        <v>1409.88</v>
      </c>
      <c r="J31" s="54"/>
      <c r="K31" s="54"/>
      <c r="L31" s="54"/>
      <c r="M31" s="54"/>
      <c r="N31" s="54"/>
      <c r="O31" s="54"/>
      <c r="P31" s="89"/>
      <c r="Q31" s="94"/>
      <c r="R31" s="54"/>
      <c r="S31" s="54"/>
      <c r="T31" s="54"/>
      <c r="U31" s="54"/>
      <c r="V31" s="54"/>
      <c r="W31" s="54">
        <v>1701.18</v>
      </c>
    </row>
    <row r="32" s="7" customFormat="1" ht="20" customHeight="1" spans="1:23">
      <c r="A32" s="78">
        <v>221</v>
      </c>
      <c r="B32" s="86" t="s">
        <v>141</v>
      </c>
      <c r="C32" s="22">
        <f>C33+C36</f>
        <v>2947.79</v>
      </c>
      <c r="D32" s="22">
        <f>D33+D36</f>
        <v>169</v>
      </c>
      <c r="E32" s="22">
        <f t="shared" si="7"/>
        <v>0</v>
      </c>
      <c r="F32" s="22">
        <v>15</v>
      </c>
      <c r="G32" s="22">
        <v>15</v>
      </c>
      <c r="H32" s="22"/>
      <c r="I32" s="22">
        <v>15</v>
      </c>
      <c r="J32" s="22">
        <f t="shared" ref="D32:P32" si="30">J36</f>
        <v>0</v>
      </c>
      <c r="K32" s="22">
        <f t="shared" si="30"/>
        <v>0</v>
      </c>
      <c r="L32" s="22">
        <f t="shared" si="30"/>
        <v>0</v>
      </c>
      <c r="M32" s="22">
        <f t="shared" si="30"/>
        <v>0</v>
      </c>
      <c r="N32" s="22">
        <f t="shared" si="30"/>
        <v>0</v>
      </c>
      <c r="O32" s="22">
        <f t="shared" si="30"/>
        <v>0</v>
      </c>
      <c r="P32" s="88">
        <f t="shared" si="30"/>
        <v>0</v>
      </c>
      <c r="Q32" s="93"/>
      <c r="R32" s="22">
        <f>R36</f>
        <v>0</v>
      </c>
      <c r="S32" s="22">
        <f>S36</f>
        <v>0</v>
      </c>
      <c r="T32" s="22">
        <f>T36</f>
        <v>0</v>
      </c>
      <c r="U32" s="22">
        <f>U36</f>
        <v>0</v>
      </c>
      <c r="V32" s="22">
        <f>V36</f>
        <v>0</v>
      </c>
      <c r="W32" s="22">
        <f>W33</f>
        <v>2778.79</v>
      </c>
    </row>
    <row r="33" s="7" customFormat="1" ht="20" customHeight="1" spans="1:23">
      <c r="A33" s="78">
        <v>22101</v>
      </c>
      <c r="B33" s="86" t="s">
        <v>142</v>
      </c>
      <c r="C33" s="22">
        <f>C34+C35</f>
        <v>2793.79</v>
      </c>
      <c r="D33" s="22">
        <v>15</v>
      </c>
      <c r="E33" s="22">
        <f t="shared" si="7"/>
        <v>0</v>
      </c>
      <c r="F33" s="22">
        <v>15</v>
      </c>
      <c r="G33" s="22">
        <v>15</v>
      </c>
      <c r="H33" s="22"/>
      <c r="I33" s="22">
        <v>15</v>
      </c>
      <c r="J33" s="22"/>
      <c r="K33" s="22"/>
      <c r="L33" s="22"/>
      <c r="M33" s="22"/>
      <c r="N33" s="22"/>
      <c r="O33" s="22"/>
      <c r="P33" s="90"/>
      <c r="Q33" s="95"/>
      <c r="R33" s="22"/>
      <c r="S33" s="22"/>
      <c r="T33" s="22"/>
      <c r="U33" s="22"/>
      <c r="V33" s="22"/>
      <c r="W33" s="22">
        <f>W34+W35</f>
        <v>2778.79</v>
      </c>
    </row>
    <row r="34" s="7" customFormat="1" ht="20" customHeight="1" spans="1:23">
      <c r="A34" s="78" t="s">
        <v>143</v>
      </c>
      <c r="B34" s="78" t="s">
        <v>144</v>
      </c>
      <c r="C34" s="22">
        <f>I34+W34</f>
        <v>2341</v>
      </c>
      <c r="D34" s="22">
        <v>15</v>
      </c>
      <c r="E34" s="22">
        <f t="shared" si="7"/>
        <v>0</v>
      </c>
      <c r="F34" s="22">
        <v>15</v>
      </c>
      <c r="G34" s="22">
        <v>15</v>
      </c>
      <c r="H34" s="22"/>
      <c r="I34" s="22">
        <v>15</v>
      </c>
      <c r="J34" s="22"/>
      <c r="K34" s="22"/>
      <c r="L34" s="22"/>
      <c r="M34" s="22"/>
      <c r="N34" s="22"/>
      <c r="O34" s="22"/>
      <c r="P34" s="90"/>
      <c r="Q34" s="95"/>
      <c r="R34" s="22"/>
      <c r="S34" s="22"/>
      <c r="T34" s="22"/>
      <c r="U34" s="22"/>
      <c r="V34" s="22"/>
      <c r="W34" s="54">
        <v>2326</v>
      </c>
    </row>
    <row r="35" s="7" customFormat="1" ht="20" customHeight="1" spans="1:23">
      <c r="A35" s="78" t="s">
        <v>145</v>
      </c>
      <c r="B35" s="78" t="s">
        <v>146</v>
      </c>
      <c r="C35" s="22">
        <v>452.79</v>
      </c>
      <c r="D35" s="22"/>
      <c r="E35" s="22">
        <f t="shared" si="7"/>
        <v>0</v>
      </c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90"/>
      <c r="Q35" s="95"/>
      <c r="R35" s="22"/>
      <c r="S35" s="22"/>
      <c r="T35" s="22"/>
      <c r="U35" s="22"/>
      <c r="V35" s="22"/>
      <c r="W35" s="54">
        <v>452.79</v>
      </c>
    </row>
    <row r="36" s="7" customFormat="1" ht="20" customHeight="1" spans="1:23">
      <c r="A36" s="78">
        <v>22102</v>
      </c>
      <c r="B36" s="86" t="s">
        <v>147</v>
      </c>
      <c r="C36" s="22">
        <f>C38+C37</f>
        <v>154</v>
      </c>
      <c r="D36" s="22">
        <f t="shared" ref="D36:W36" si="31">D38+D37</f>
        <v>154</v>
      </c>
      <c r="E36" s="22">
        <f t="shared" si="7"/>
        <v>154</v>
      </c>
      <c r="F36" s="22">
        <f t="shared" si="31"/>
        <v>0</v>
      </c>
      <c r="G36" s="22">
        <f t="shared" si="31"/>
        <v>154</v>
      </c>
      <c r="H36" s="22">
        <v>154</v>
      </c>
      <c r="I36" s="22">
        <f t="shared" si="31"/>
        <v>0</v>
      </c>
      <c r="J36" s="22">
        <f t="shared" si="31"/>
        <v>0</v>
      </c>
      <c r="K36" s="22">
        <f t="shared" si="31"/>
        <v>0</v>
      </c>
      <c r="L36" s="22">
        <f t="shared" si="31"/>
        <v>0</v>
      </c>
      <c r="M36" s="22">
        <f t="shared" si="31"/>
        <v>0</v>
      </c>
      <c r="N36" s="22">
        <f t="shared" si="31"/>
        <v>0</v>
      </c>
      <c r="O36" s="22">
        <f t="shared" si="31"/>
        <v>0</v>
      </c>
      <c r="P36" s="88">
        <f t="shared" si="31"/>
        <v>0</v>
      </c>
      <c r="Q36" s="93"/>
      <c r="R36" s="22">
        <f t="shared" si="31"/>
        <v>0</v>
      </c>
      <c r="S36" s="22">
        <f t="shared" si="31"/>
        <v>0</v>
      </c>
      <c r="T36" s="22">
        <f t="shared" si="31"/>
        <v>0</v>
      </c>
      <c r="U36" s="22">
        <f t="shared" si="31"/>
        <v>0</v>
      </c>
      <c r="V36" s="22">
        <f t="shared" si="31"/>
        <v>0</v>
      </c>
      <c r="W36" s="22"/>
    </row>
    <row r="37" s="7" customFormat="1" ht="20" customHeight="1" spans="1:23">
      <c r="A37" s="78">
        <v>2210201</v>
      </c>
      <c r="B37" s="86" t="s">
        <v>148</v>
      </c>
      <c r="C37" s="22">
        <f>D37+W37</f>
        <v>70</v>
      </c>
      <c r="D37" s="12">
        <f>E37+F37</f>
        <v>70</v>
      </c>
      <c r="E37" s="22">
        <f t="shared" si="7"/>
        <v>70</v>
      </c>
      <c r="F37" s="12">
        <f>I37+L37+O37+S37+V37</f>
        <v>0</v>
      </c>
      <c r="G37" s="12">
        <f>H37+I37</f>
        <v>70</v>
      </c>
      <c r="H37" s="22">
        <v>70</v>
      </c>
      <c r="I37" s="54"/>
      <c r="J37" s="54"/>
      <c r="K37" s="54"/>
      <c r="L37" s="54"/>
      <c r="M37" s="54"/>
      <c r="N37" s="54"/>
      <c r="O37" s="54"/>
      <c r="P37" s="89"/>
      <c r="Q37" s="94"/>
      <c r="R37" s="54"/>
      <c r="S37" s="54"/>
      <c r="T37" s="54"/>
      <c r="U37" s="54"/>
      <c r="V37" s="54"/>
      <c r="W37" s="54"/>
    </row>
    <row r="38" s="7" customFormat="1" ht="20" customHeight="1" spans="1:23">
      <c r="A38" s="78">
        <v>2210203</v>
      </c>
      <c r="B38" s="86" t="s">
        <v>149</v>
      </c>
      <c r="C38" s="22">
        <f>D38+W38</f>
        <v>84</v>
      </c>
      <c r="D38" s="12">
        <f>E38+F38</f>
        <v>84</v>
      </c>
      <c r="E38" s="22">
        <f t="shared" si="7"/>
        <v>84</v>
      </c>
      <c r="F38" s="12">
        <f>I38+L38+O38+S38+V38</f>
        <v>0</v>
      </c>
      <c r="G38" s="12">
        <f>H38+I38</f>
        <v>84</v>
      </c>
      <c r="H38" s="22">
        <v>84</v>
      </c>
      <c r="I38" s="54"/>
      <c r="J38" s="54"/>
      <c r="K38" s="54"/>
      <c r="L38" s="54"/>
      <c r="M38" s="54"/>
      <c r="N38" s="54"/>
      <c r="O38" s="54"/>
      <c r="P38" s="89"/>
      <c r="Q38" s="94"/>
      <c r="R38" s="54"/>
      <c r="S38" s="54"/>
      <c r="T38" s="54"/>
      <c r="U38" s="54"/>
      <c r="V38" s="54"/>
      <c r="W38" s="54"/>
    </row>
    <row r="39" s="7" customFormat="1" ht="11.25" spans="1:2">
      <c r="A39" s="7" t="s">
        <v>98</v>
      </c>
      <c r="B39" s="68"/>
    </row>
  </sheetData>
  <mergeCells count="62">
    <mergeCell ref="A1:W1"/>
    <mergeCell ref="A2:W2"/>
    <mergeCell ref="A3:P3"/>
    <mergeCell ref="Q3:W3"/>
    <mergeCell ref="D4:V4"/>
    <mergeCell ref="G5:I5"/>
    <mergeCell ref="J5:L5"/>
    <mergeCell ref="M5:O5"/>
    <mergeCell ref="P5:S5"/>
    <mergeCell ref="T5:V5"/>
    <mergeCell ref="P6:Q6"/>
    <mergeCell ref="P9:Q9"/>
    <mergeCell ref="P10:Q10"/>
    <mergeCell ref="P11:Q11"/>
    <mergeCell ref="P12:Q12"/>
    <mergeCell ref="P13:Q13"/>
    <mergeCell ref="P14:Q14"/>
    <mergeCell ref="P15:Q15"/>
    <mergeCell ref="P16:Q16"/>
    <mergeCell ref="P17:Q17"/>
    <mergeCell ref="P18:Q18"/>
    <mergeCell ref="P19:Q19"/>
    <mergeCell ref="P20:Q20"/>
    <mergeCell ref="P21:Q21"/>
    <mergeCell ref="P22:Q22"/>
    <mergeCell ref="P23:Q23"/>
    <mergeCell ref="P24:Q24"/>
    <mergeCell ref="P25:Q25"/>
    <mergeCell ref="P26:Q26"/>
    <mergeCell ref="P27:Q27"/>
    <mergeCell ref="P28:Q28"/>
    <mergeCell ref="P29:Q29"/>
    <mergeCell ref="P30:Q30"/>
    <mergeCell ref="P32:Q32"/>
    <mergeCell ref="P36:Q36"/>
    <mergeCell ref="C4:C6"/>
    <mergeCell ref="C7:C8"/>
    <mergeCell ref="D5:D6"/>
    <mergeCell ref="D7:D8"/>
    <mergeCell ref="E5:E6"/>
    <mergeCell ref="E7:E8"/>
    <mergeCell ref="F5:F6"/>
    <mergeCell ref="F7:F8"/>
    <mergeCell ref="G7:G8"/>
    <mergeCell ref="H7:H8"/>
    <mergeCell ref="I7:I8"/>
    <mergeCell ref="J7:J8"/>
    <mergeCell ref="K7:K8"/>
    <mergeCell ref="L7:L8"/>
    <mergeCell ref="M7:M8"/>
    <mergeCell ref="N7:N8"/>
    <mergeCell ref="O7:O8"/>
    <mergeCell ref="R7:R8"/>
    <mergeCell ref="S7:S8"/>
    <mergeCell ref="T7:T8"/>
    <mergeCell ref="U7:U8"/>
    <mergeCell ref="V7:V8"/>
    <mergeCell ref="W4:W6"/>
    <mergeCell ref="W7:W8"/>
    <mergeCell ref="A4:B5"/>
    <mergeCell ref="A7:B8"/>
    <mergeCell ref="P7:Q8"/>
  </mergeCells>
  <pageMargins left="0.196527777777778" right="0.118055555555556" top="0.472222222222222" bottom="0.196527777777778" header="0.314583333333333" footer="0.156944444444444"/>
  <pageSetup paperSize="9" scale="66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37"/>
  <sheetViews>
    <sheetView workbookViewId="0">
      <selection activeCell="D36" sqref="D36"/>
    </sheetView>
  </sheetViews>
  <sheetFormatPr defaultColWidth="9" defaultRowHeight="13.5" outlineLevelCol="3"/>
  <cols>
    <col min="1" max="1" width="26.75" customWidth="1"/>
    <col min="2" max="2" width="30.875" customWidth="1"/>
    <col min="3" max="3" width="40.625" customWidth="1"/>
    <col min="4" max="4" width="32.5" customWidth="1"/>
  </cols>
  <sheetData>
    <row r="1" customHeight="1" spans="1:4">
      <c r="A1" s="17" t="s">
        <v>150</v>
      </c>
      <c r="B1" s="17"/>
      <c r="C1" s="17"/>
      <c r="D1" s="17"/>
    </row>
    <row r="2" ht="15" customHeight="1" spans="1:4">
      <c r="A2" s="19" t="s">
        <v>151</v>
      </c>
      <c r="B2" s="19"/>
      <c r="C2" s="19"/>
      <c r="D2" s="19"/>
    </row>
    <row r="3" ht="15" customHeight="1" spans="1:4">
      <c r="A3" s="73" t="s">
        <v>18</v>
      </c>
      <c r="B3" s="73"/>
      <c r="C3" s="73"/>
      <c r="D3" s="80" t="s">
        <v>19</v>
      </c>
    </row>
    <row r="4" ht="15" customHeight="1" spans="1:4">
      <c r="A4" s="4" t="s">
        <v>20</v>
      </c>
      <c r="B4" s="4"/>
      <c r="C4" s="4" t="s">
        <v>21</v>
      </c>
      <c r="D4" s="4"/>
    </row>
    <row r="5" spans="1:4">
      <c r="A5" s="4" t="s">
        <v>22</v>
      </c>
      <c r="B5" s="4" t="s">
        <v>23</v>
      </c>
      <c r="C5" s="4" t="s">
        <v>22</v>
      </c>
      <c r="D5" s="4" t="s">
        <v>23</v>
      </c>
    </row>
    <row r="6" spans="1:4">
      <c r="A6" s="52" t="s">
        <v>24</v>
      </c>
      <c r="B6" s="22">
        <f>B7+B8+B9</f>
        <v>4634.78</v>
      </c>
      <c r="C6" s="52" t="s">
        <v>25</v>
      </c>
      <c r="D6" s="22">
        <f>SUM(D7:D34)</f>
        <v>9114.75</v>
      </c>
    </row>
    <row r="7" spans="1:4">
      <c r="A7" s="52" t="s">
        <v>152</v>
      </c>
      <c r="B7" s="22">
        <v>4634.78</v>
      </c>
      <c r="C7" s="52" t="s">
        <v>27</v>
      </c>
      <c r="D7" s="22">
        <v>0</v>
      </c>
    </row>
    <row r="8" spans="1:4">
      <c r="A8" s="52" t="s">
        <v>153</v>
      </c>
      <c r="B8" s="22">
        <v>0</v>
      </c>
      <c r="C8" s="52" t="s">
        <v>29</v>
      </c>
      <c r="D8" s="22">
        <v>0</v>
      </c>
    </row>
    <row r="9" spans="1:4">
      <c r="A9" s="52" t="s">
        <v>154</v>
      </c>
      <c r="B9" s="22">
        <v>0</v>
      </c>
      <c r="C9" s="52" t="s">
        <v>31</v>
      </c>
      <c r="D9" s="22">
        <v>0</v>
      </c>
    </row>
    <row r="10" spans="1:4">
      <c r="A10" s="52"/>
      <c r="B10" s="22"/>
      <c r="C10" s="52" t="s">
        <v>33</v>
      </c>
      <c r="D10" s="22">
        <v>0</v>
      </c>
    </row>
    <row r="11" spans="1:4">
      <c r="A11" s="52"/>
      <c r="B11" s="22"/>
      <c r="C11" s="52" t="s">
        <v>35</v>
      </c>
      <c r="D11" s="22">
        <v>0</v>
      </c>
    </row>
    <row r="12" spans="1:4">
      <c r="A12" s="52"/>
      <c r="B12" s="22"/>
      <c r="C12" s="52" t="s">
        <v>37</v>
      </c>
      <c r="D12" s="22">
        <v>0</v>
      </c>
    </row>
    <row r="13" spans="1:4">
      <c r="A13" s="52"/>
      <c r="B13" s="22"/>
      <c r="C13" s="52" t="s">
        <v>39</v>
      </c>
      <c r="D13" s="22">
        <v>0</v>
      </c>
    </row>
    <row r="14" spans="1:4">
      <c r="A14" s="52"/>
      <c r="B14" s="22"/>
      <c r="C14" s="52" t="s">
        <v>41</v>
      </c>
      <c r="D14" s="22">
        <v>180</v>
      </c>
    </row>
    <row r="15" spans="1:4">
      <c r="A15" s="52"/>
      <c r="B15" s="22"/>
      <c r="C15" s="52" t="s">
        <v>43</v>
      </c>
      <c r="D15" s="22">
        <v>58</v>
      </c>
    </row>
    <row r="16" spans="1:4">
      <c r="A16" s="52"/>
      <c r="B16" s="22"/>
      <c r="C16" s="52" t="s">
        <v>45</v>
      </c>
      <c r="D16" s="22">
        <v>0</v>
      </c>
    </row>
    <row r="17" spans="1:4">
      <c r="A17" s="52"/>
      <c r="B17" s="22"/>
      <c r="C17" s="52" t="s">
        <v>47</v>
      </c>
      <c r="D17" s="22">
        <v>5928.97</v>
      </c>
    </row>
    <row r="18" spans="1:4">
      <c r="A18" s="52"/>
      <c r="B18" s="22"/>
      <c r="C18" s="52" t="s">
        <v>48</v>
      </c>
      <c r="D18" s="22">
        <v>0</v>
      </c>
    </row>
    <row r="19" spans="1:4">
      <c r="A19" s="52"/>
      <c r="B19" s="22"/>
      <c r="C19" s="52" t="s">
        <v>49</v>
      </c>
      <c r="D19" s="22">
        <v>0</v>
      </c>
    </row>
    <row r="20" spans="1:4">
      <c r="A20" s="52"/>
      <c r="B20" s="22"/>
      <c r="C20" s="52" t="s">
        <v>50</v>
      </c>
      <c r="D20" s="22">
        <v>0</v>
      </c>
    </row>
    <row r="21" spans="1:4">
      <c r="A21" s="52"/>
      <c r="B21" s="22"/>
      <c r="C21" s="52" t="s">
        <v>51</v>
      </c>
      <c r="D21" s="22">
        <v>0</v>
      </c>
    </row>
    <row r="22" spans="1:4">
      <c r="A22" s="52"/>
      <c r="B22" s="22"/>
      <c r="C22" s="52" t="s">
        <v>52</v>
      </c>
      <c r="D22" s="22">
        <v>0</v>
      </c>
    </row>
    <row r="23" spans="1:4">
      <c r="A23" s="52"/>
      <c r="B23" s="22"/>
      <c r="C23" s="52" t="s">
        <v>53</v>
      </c>
      <c r="D23" s="22">
        <v>0</v>
      </c>
    </row>
    <row r="24" spans="1:4">
      <c r="A24" s="52"/>
      <c r="B24" s="22"/>
      <c r="C24" s="52" t="s">
        <v>54</v>
      </c>
      <c r="D24" s="22">
        <v>0</v>
      </c>
    </row>
    <row r="25" spans="1:4">
      <c r="A25" s="52"/>
      <c r="B25" s="22"/>
      <c r="C25" s="52" t="s">
        <v>55</v>
      </c>
      <c r="D25" s="22">
        <v>2947.78</v>
      </c>
    </row>
    <row r="26" spans="1:4">
      <c r="A26" s="52"/>
      <c r="B26" s="22"/>
      <c r="C26" s="52" t="s">
        <v>56</v>
      </c>
      <c r="D26" s="22">
        <v>0</v>
      </c>
    </row>
    <row r="27" spans="1:4">
      <c r="A27" s="52"/>
      <c r="B27" s="22"/>
      <c r="C27" s="52" t="s">
        <v>57</v>
      </c>
      <c r="D27" s="22">
        <v>0</v>
      </c>
    </row>
    <row r="28" spans="1:4">
      <c r="A28" s="52"/>
      <c r="B28" s="22"/>
      <c r="C28" s="52" t="s">
        <v>58</v>
      </c>
      <c r="D28" s="22">
        <v>0</v>
      </c>
    </row>
    <row r="29" spans="1:4">
      <c r="A29" s="52"/>
      <c r="B29" s="22"/>
      <c r="C29" s="52" t="s">
        <v>59</v>
      </c>
      <c r="D29" s="22">
        <v>0</v>
      </c>
    </row>
    <row r="30" spans="1:4">
      <c r="A30" s="52"/>
      <c r="B30" s="22"/>
      <c r="C30" s="52" t="s">
        <v>60</v>
      </c>
      <c r="D30" s="22">
        <v>0</v>
      </c>
    </row>
    <row r="31" spans="1:4">
      <c r="A31" s="52"/>
      <c r="B31" s="22"/>
      <c r="C31" s="52" t="s">
        <v>61</v>
      </c>
      <c r="D31" s="22">
        <v>0</v>
      </c>
    </row>
    <row r="32" spans="1:4">
      <c r="A32" s="52"/>
      <c r="B32" s="22"/>
      <c r="C32" s="52" t="s">
        <v>62</v>
      </c>
      <c r="D32" s="22">
        <v>0</v>
      </c>
    </row>
    <row r="33" spans="1:4">
      <c r="A33" s="52"/>
      <c r="B33" s="22"/>
      <c r="C33" s="52" t="s">
        <v>63</v>
      </c>
      <c r="D33" s="22">
        <v>0</v>
      </c>
    </row>
    <row r="34" spans="1:4">
      <c r="A34" s="52"/>
      <c r="B34" s="22"/>
      <c r="C34" s="52" t="s">
        <v>64</v>
      </c>
      <c r="D34" s="22">
        <v>0</v>
      </c>
    </row>
    <row r="35" spans="1:4">
      <c r="A35" s="52" t="s">
        <v>155</v>
      </c>
      <c r="B35" s="22">
        <v>4479.97</v>
      </c>
      <c r="C35" s="52" t="s">
        <v>66</v>
      </c>
      <c r="D35" s="22"/>
    </row>
    <row r="36" spans="1:4">
      <c r="A36" s="5" t="s">
        <v>67</v>
      </c>
      <c r="B36" s="22">
        <f>B6+B35</f>
        <v>9114.75</v>
      </c>
      <c r="C36" s="5" t="s">
        <v>68</v>
      </c>
      <c r="D36" s="22">
        <f>D6</f>
        <v>9114.75</v>
      </c>
    </row>
    <row r="37" spans="1:1">
      <c r="A37" s="7" t="s">
        <v>98</v>
      </c>
    </row>
  </sheetData>
  <mergeCells count="5">
    <mergeCell ref="A1:D1"/>
    <mergeCell ref="A2:D2"/>
    <mergeCell ref="A3:C3"/>
    <mergeCell ref="A4:B4"/>
    <mergeCell ref="C4:D4"/>
  </mergeCells>
  <pageMargins left="0.75" right="0.75" top="1" bottom="1" header="0.5" footer="0.5"/>
  <pageSetup paperSize="9" scale="8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8"/>
  <sheetViews>
    <sheetView workbookViewId="0">
      <pane ySplit="8" topLeftCell="A11" activePane="bottomLeft" state="frozen"/>
      <selection/>
      <selection pane="bottomLeft" activeCell="N22" sqref="N22"/>
    </sheetView>
  </sheetViews>
  <sheetFormatPr defaultColWidth="9" defaultRowHeight="13.5"/>
  <cols>
    <col min="1" max="1" width="12.875" customWidth="1"/>
    <col min="2" max="2" width="20.625" customWidth="1"/>
    <col min="3" max="3" width="12.375" customWidth="1"/>
    <col min="4" max="4" width="16.25" customWidth="1"/>
    <col min="5" max="5" width="11.75" customWidth="1"/>
    <col min="6" max="6" width="13.625" customWidth="1"/>
    <col min="7" max="7" width="12.875" customWidth="1"/>
    <col min="8" max="8" width="12.7833333333333" customWidth="1"/>
    <col min="9" max="9" width="14.25" customWidth="1"/>
  </cols>
  <sheetData>
    <row r="1" customHeight="1" spans="1:9">
      <c r="A1" s="1" t="s">
        <v>156</v>
      </c>
      <c r="B1" s="1"/>
      <c r="C1" s="1"/>
      <c r="D1" s="1"/>
      <c r="E1" s="1"/>
      <c r="F1" s="1"/>
      <c r="G1" s="1"/>
      <c r="H1" s="1"/>
      <c r="I1" s="1"/>
    </row>
    <row r="2" ht="15" customHeight="1" spans="1:9">
      <c r="A2" s="65" t="s">
        <v>157</v>
      </c>
      <c r="B2" s="65"/>
      <c r="C2" s="65"/>
      <c r="D2" s="65"/>
      <c r="E2" s="65"/>
      <c r="F2" s="65"/>
      <c r="G2" s="65"/>
      <c r="H2" s="65"/>
      <c r="I2" s="65"/>
    </row>
    <row r="3" ht="15" customHeight="1" spans="1:9">
      <c r="A3" s="20" t="s">
        <v>72</v>
      </c>
      <c r="B3" s="20"/>
      <c r="C3" s="20"/>
      <c r="D3" s="20"/>
      <c r="E3" s="20"/>
      <c r="F3" s="59" t="s">
        <v>19</v>
      </c>
      <c r="G3" s="59"/>
      <c r="H3" s="59"/>
      <c r="I3" s="59"/>
    </row>
    <row r="4" ht="15" customHeight="1" spans="1:9">
      <c r="A4" s="4" t="s">
        <v>158</v>
      </c>
      <c r="B4" s="4"/>
      <c r="C4" s="10" t="s">
        <v>159</v>
      </c>
      <c r="D4" s="4" t="s">
        <v>111</v>
      </c>
      <c r="E4" s="10" t="s">
        <v>112</v>
      </c>
      <c r="F4" s="10"/>
      <c r="G4" s="10"/>
      <c r="H4" s="10"/>
      <c r="I4" s="10"/>
    </row>
    <row r="5" ht="15" customHeight="1" spans="1:9">
      <c r="A5" s="4" t="s">
        <v>109</v>
      </c>
      <c r="B5" s="4" t="s">
        <v>110</v>
      </c>
      <c r="C5" s="10"/>
      <c r="D5" s="4"/>
      <c r="E5" s="4" t="s">
        <v>76</v>
      </c>
      <c r="F5" s="4" t="s">
        <v>160</v>
      </c>
      <c r="G5" s="4"/>
      <c r="H5" s="4"/>
      <c r="I5" s="4" t="s">
        <v>161</v>
      </c>
    </row>
    <row r="6" ht="33.75" spans="1:9">
      <c r="A6" s="4"/>
      <c r="B6" s="4"/>
      <c r="C6" s="10"/>
      <c r="D6" s="4"/>
      <c r="E6" s="4"/>
      <c r="F6" s="4" t="s">
        <v>80</v>
      </c>
      <c r="G6" s="4" t="s">
        <v>162</v>
      </c>
      <c r="H6" s="4" t="s">
        <v>163</v>
      </c>
      <c r="I6" s="4"/>
    </row>
    <row r="7" ht="15" customHeight="1" spans="1:9">
      <c r="A7" s="5" t="s">
        <v>90</v>
      </c>
      <c r="B7" s="5"/>
      <c r="C7" s="11" t="s">
        <v>164</v>
      </c>
      <c r="D7" s="11">
        <v>2</v>
      </c>
      <c r="E7" s="11" t="s">
        <v>165</v>
      </c>
      <c r="F7" s="11" t="s">
        <v>166</v>
      </c>
      <c r="G7" s="11">
        <v>5</v>
      </c>
      <c r="H7" s="11">
        <v>6</v>
      </c>
      <c r="I7" s="11">
        <v>7</v>
      </c>
    </row>
    <row r="8" spans="1:9">
      <c r="A8" s="11"/>
      <c r="B8" s="11" t="s">
        <v>76</v>
      </c>
      <c r="C8" s="12">
        <f>D8+E8</f>
        <v>9114.75</v>
      </c>
      <c r="D8" s="22">
        <f>D9+D14+D21+D35</f>
        <v>862.9</v>
      </c>
      <c r="E8" s="22">
        <f t="shared" ref="E8:E19" si="0">F8+I8</f>
        <v>8251.85</v>
      </c>
      <c r="F8" s="22">
        <f>G8+H8</f>
        <v>3771.88</v>
      </c>
      <c r="G8" s="22">
        <f>G9+G14+G19+G31</f>
        <v>3771.88</v>
      </c>
      <c r="H8" s="22">
        <v>0</v>
      </c>
      <c r="I8" s="22">
        <f>I29+I31</f>
        <v>4479.97</v>
      </c>
    </row>
    <row r="9" spans="1:9">
      <c r="A9" s="69">
        <v>208</v>
      </c>
      <c r="B9" s="52" t="s">
        <v>122</v>
      </c>
      <c r="C9" s="12">
        <f t="shared" ref="C9:C36" si="1">D9+E9</f>
        <v>180</v>
      </c>
      <c r="D9" s="22">
        <f>VLOOKUP(B9,单位支出预算总表!B:H,7,0)</f>
        <v>180</v>
      </c>
      <c r="E9" s="22">
        <f t="shared" si="0"/>
        <v>0</v>
      </c>
      <c r="F9" s="22"/>
      <c r="G9" s="22"/>
      <c r="H9" s="22">
        <v>0</v>
      </c>
      <c r="I9" s="22">
        <f>VLOOKUP(B9,单位支出预算总表!B:W,22,0)</f>
        <v>0</v>
      </c>
    </row>
    <row r="10" spans="1:9">
      <c r="A10" s="69">
        <v>20805</v>
      </c>
      <c r="B10" s="52" t="s">
        <v>123</v>
      </c>
      <c r="C10" s="12">
        <f t="shared" si="1"/>
        <v>180</v>
      </c>
      <c r="D10" s="22">
        <f>VLOOKUP(B10,单位支出预算总表!B:H,7,0)</f>
        <v>180</v>
      </c>
      <c r="E10" s="22">
        <f t="shared" si="0"/>
        <v>0</v>
      </c>
      <c r="F10" s="22"/>
      <c r="G10" s="22"/>
      <c r="H10" s="22"/>
      <c r="I10" s="22">
        <f>VLOOKUP(B10,单位支出预算总表!B:W,22,0)</f>
        <v>0</v>
      </c>
    </row>
    <row r="11" ht="22.5" spans="1:9">
      <c r="A11" s="69">
        <v>2080505</v>
      </c>
      <c r="B11" s="52" t="s">
        <v>124</v>
      </c>
      <c r="C11" s="12">
        <f t="shared" si="1"/>
        <v>72</v>
      </c>
      <c r="D11" s="22">
        <f>VLOOKUP(B11,单位支出预算总表!B:H,7,0)</f>
        <v>72</v>
      </c>
      <c r="E11" s="22">
        <f t="shared" si="0"/>
        <v>0</v>
      </c>
      <c r="F11" s="22"/>
      <c r="G11" s="22"/>
      <c r="H11" s="22"/>
      <c r="I11" s="22">
        <f>VLOOKUP(B11,单位支出预算总表!B:W,22,0)</f>
        <v>0</v>
      </c>
    </row>
    <row r="12" ht="22.5" spans="1:9">
      <c r="A12" s="78">
        <v>2080506</v>
      </c>
      <c r="B12" s="52" t="s">
        <v>125</v>
      </c>
      <c r="C12" s="12">
        <f t="shared" si="1"/>
        <v>12</v>
      </c>
      <c r="D12" s="22">
        <f>VLOOKUP(B12,单位支出预算总表!B:H,7,0)</f>
        <v>12</v>
      </c>
      <c r="E12" s="22">
        <f t="shared" si="0"/>
        <v>0</v>
      </c>
      <c r="F12" s="22"/>
      <c r="G12" s="22"/>
      <c r="H12" s="22"/>
      <c r="I12" s="22">
        <f>VLOOKUP(B12,单位支出预算总表!B:W,22,0)</f>
        <v>0</v>
      </c>
    </row>
    <row r="13" spans="1:9">
      <c r="A13" s="78">
        <v>2080599</v>
      </c>
      <c r="B13" s="56" t="s">
        <v>126</v>
      </c>
      <c r="C13" s="12">
        <f t="shared" si="1"/>
        <v>96</v>
      </c>
      <c r="D13" s="22">
        <f>VLOOKUP(B13,单位支出预算总表!B:H,7,0)</f>
        <v>96</v>
      </c>
      <c r="E13" s="22">
        <f t="shared" si="0"/>
        <v>0</v>
      </c>
      <c r="F13" s="22"/>
      <c r="G13" s="22"/>
      <c r="H13" s="22"/>
      <c r="I13" s="22">
        <f>VLOOKUP(B13,单位支出预算总表!B:W,22,0)</f>
        <v>0</v>
      </c>
    </row>
    <row r="14" spans="1:9">
      <c r="A14" s="78">
        <v>210</v>
      </c>
      <c r="B14" s="54" t="s">
        <v>127</v>
      </c>
      <c r="C14" s="12">
        <f t="shared" si="1"/>
        <v>58</v>
      </c>
      <c r="D14" s="22">
        <f>VLOOKUP(B14,单位支出预算总表!B:H,7,0)</f>
        <v>58</v>
      </c>
      <c r="E14" s="22">
        <f t="shared" si="0"/>
        <v>0</v>
      </c>
      <c r="F14" s="22"/>
      <c r="G14" s="22"/>
      <c r="H14" s="22"/>
      <c r="I14" s="22">
        <f>VLOOKUP(B14,单位支出预算总表!B:W,22,0)</f>
        <v>0</v>
      </c>
    </row>
    <row r="15" spans="1:9">
      <c r="A15" s="78">
        <v>21011</v>
      </c>
      <c r="B15" s="54" t="s">
        <v>128</v>
      </c>
      <c r="C15" s="12">
        <f t="shared" si="1"/>
        <v>58</v>
      </c>
      <c r="D15" s="22">
        <f>VLOOKUP(B15,单位支出预算总表!B:H,7,0)</f>
        <v>58</v>
      </c>
      <c r="E15" s="22">
        <f t="shared" si="0"/>
        <v>0</v>
      </c>
      <c r="F15" s="22"/>
      <c r="G15" s="22"/>
      <c r="H15" s="22"/>
      <c r="I15" s="22">
        <f>VLOOKUP(B15,单位支出预算总表!B:W,22,0)</f>
        <v>0</v>
      </c>
    </row>
    <row r="16" spans="1:9">
      <c r="A16" s="78">
        <v>2101101</v>
      </c>
      <c r="B16" s="54" t="s">
        <v>129</v>
      </c>
      <c r="C16" s="12">
        <f t="shared" si="1"/>
        <v>28.5</v>
      </c>
      <c r="D16" s="22">
        <f>VLOOKUP(B16,单位支出预算总表!B:H,7,0)</f>
        <v>28.5</v>
      </c>
      <c r="E16" s="22">
        <f t="shared" si="0"/>
        <v>0</v>
      </c>
      <c r="F16" s="22"/>
      <c r="G16" s="22"/>
      <c r="H16" s="22"/>
      <c r="I16" s="22">
        <f>VLOOKUP(B16,单位支出预算总表!B:W,22,0)</f>
        <v>0</v>
      </c>
    </row>
    <row r="17" spans="1:9">
      <c r="A17" s="78">
        <v>2101103</v>
      </c>
      <c r="B17" s="79" t="s">
        <v>130</v>
      </c>
      <c r="C17" s="12">
        <f t="shared" si="1"/>
        <v>27</v>
      </c>
      <c r="D17" s="22">
        <f>VLOOKUP(B17,单位支出预算总表!B:H,7,0)</f>
        <v>27</v>
      </c>
      <c r="E17" s="22">
        <f t="shared" si="0"/>
        <v>0</v>
      </c>
      <c r="F17" s="22"/>
      <c r="G17" s="22"/>
      <c r="H17" s="22"/>
      <c r="I17" s="22">
        <f>VLOOKUP(B17,单位支出预算总表!B:W,22,0)</f>
        <v>0</v>
      </c>
    </row>
    <row r="18" spans="1:9">
      <c r="A18" s="78">
        <v>2101199</v>
      </c>
      <c r="B18" s="56" t="s">
        <v>131</v>
      </c>
      <c r="C18" s="12">
        <f t="shared" si="1"/>
        <v>2.5</v>
      </c>
      <c r="D18" s="22">
        <f>VLOOKUP(B18,单位支出预算总表!B:H,7,0)</f>
        <v>2.5</v>
      </c>
      <c r="E18" s="22">
        <f t="shared" si="0"/>
        <v>0</v>
      </c>
      <c r="F18" s="22"/>
      <c r="G18" s="22"/>
      <c r="H18" s="22"/>
      <c r="I18" s="22">
        <f>VLOOKUP(B18,单位支出预算总表!B:W,22,0)</f>
        <v>0</v>
      </c>
    </row>
    <row r="19" spans="1:9">
      <c r="A19" s="78">
        <v>212</v>
      </c>
      <c r="B19" s="54" t="s">
        <v>132</v>
      </c>
      <c r="C19" s="12">
        <v>5928.96</v>
      </c>
      <c r="D19" s="22">
        <v>470.9</v>
      </c>
      <c r="E19" s="22">
        <f t="shared" si="0"/>
        <v>5458.06</v>
      </c>
      <c r="F19" s="22">
        <f>G19</f>
        <v>3756.88</v>
      </c>
      <c r="G19" s="22">
        <f>VLOOKUP(B19,单位支出预算总表!B:I,8,0)</f>
        <v>3756.88</v>
      </c>
      <c r="H19" s="22"/>
      <c r="I19" s="22">
        <v>1701.18</v>
      </c>
    </row>
    <row r="20" spans="1:9">
      <c r="A20" s="78">
        <v>21201</v>
      </c>
      <c r="B20" s="54" t="s">
        <v>133</v>
      </c>
      <c r="C20" s="12">
        <v>570.9</v>
      </c>
      <c r="D20" s="22">
        <v>470.9</v>
      </c>
      <c r="E20" s="22">
        <f t="shared" ref="E20:E32" si="2">F20</f>
        <v>100</v>
      </c>
      <c r="F20" s="22">
        <f t="shared" ref="F20:F30" si="3">G20</f>
        <v>100</v>
      </c>
      <c r="G20" s="22">
        <f>VLOOKUP(B20,单位支出预算总表!B:I,8,0)</f>
        <v>100</v>
      </c>
      <c r="H20" s="22"/>
      <c r="I20" s="22">
        <f>VLOOKUP(B20,单位支出预算总表!B:W,22,0)</f>
        <v>0</v>
      </c>
    </row>
    <row r="21" spans="1:9">
      <c r="A21" s="78">
        <v>2120101</v>
      </c>
      <c r="B21" s="54" t="s">
        <v>134</v>
      </c>
      <c r="C21" s="12">
        <f t="shared" si="1"/>
        <v>470.9</v>
      </c>
      <c r="D21" s="22">
        <f>VLOOKUP(B21,单位支出预算总表!B:H,7,0)</f>
        <v>470.9</v>
      </c>
      <c r="E21" s="22">
        <f t="shared" si="2"/>
        <v>0</v>
      </c>
      <c r="F21" s="22">
        <f t="shared" si="3"/>
        <v>0</v>
      </c>
      <c r="G21" s="22">
        <f>VLOOKUP(B21,单位支出预算总表!B:I,8,0)</f>
        <v>0</v>
      </c>
      <c r="H21" s="22"/>
      <c r="I21" s="22">
        <f>VLOOKUP(B21,单位支出预算总表!B:W,22,0)</f>
        <v>0</v>
      </c>
    </row>
    <row r="22" spans="1:9">
      <c r="A22" s="78">
        <v>2120104</v>
      </c>
      <c r="B22" s="54" t="s">
        <v>135</v>
      </c>
      <c r="C22" s="12">
        <f t="shared" si="1"/>
        <v>100</v>
      </c>
      <c r="D22" s="22">
        <f>VLOOKUP(B22,单位支出预算总表!B:H,7,0)</f>
        <v>0</v>
      </c>
      <c r="E22" s="22">
        <f t="shared" si="2"/>
        <v>100</v>
      </c>
      <c r="F22" s="22">
        <f t="shared" si="3"/>
        <v>100</v>
      </c>
      <c r="G22" s="22">
        <f>VLOOKUP(B22,单位支出预算总表!B:I,8,0)</f>
        <v>100</v>
      </c>
      <c r="H22" s="22"/>
      <c r="I22" s="22">
        <f>VLOOKUP(B22,单位支出预算总表!B:W,22,0)</f>
        <v>0</v>
      </c>
    </row>
    <row r="23" spans="1:9">
      <c r="A23" s="78">
        <v>21203</v>
      </c>
      <c r="B23" s="56" t="s">
        <v>136</v>
      </c>
      <c r="C23" s="12">
        <f t="shared" si="1"/>
        <v>377</v>
      </c>
      <c r="D23" s="22">
        <f>VLOOKUP(B23,单位支出预算总表!B:H,7,0)</f>
        <v>0</v>
      </c>
      <c r="E23" s="22">
        <f t="shared" si="2"/>
        <v>377</v>
      </c>
      <c r="F23" s="22">
        <f t="shared" si="3"/>
        <v>377</v>
      </c>
      <c r="G23" s="22">
        <f>VLOOKUP(B23,单位支出预算总表!B:I,8,0)</f>
        <v>377</v>
      </c>
      <c r="H23" s="22"/>
      <c r="I23" s="22">
        <f>VLOOKUP(B23,单位支出预算总表!B:W,22,0)</f>
        <v>0</v>
      </c>
    </row>
    <row r="24" spans="1:9">
      <c r="A24" s="78">
        <v>2120399</v>
      </c>
      <c r="B24" s="56" t="s">
        <v>137</v>
      </c>
      <c r="C24" s="12">
        <f t="shared" si="1"/>
        <v>377</v>
      </c>
      <c r="D24" s="22">
        <f>VLOOKUP(B24,单位支出预算总表!B:H,7,0)</f>
        <v>0</v>
      </c>
      <c r="E24" s="22">
        <f t="shared" si="2"/>
        <v>377</v>
      </c>
      <c r="F24" s="22">
        <f t="shared" si="3"/>
        <v>377</v>
      </c>
      <c r="G24" s="22">
        <f>VLOOKUP(B24,单位支出预算总表!B:I,8,0)</f>
        <v>377</v>
      </c>
      <c r="H24" s="22"/>
      <c r="I24" s="22">
        <f>VLOOKUP(B24,单位支出预算总表!B:W,22,0)</f>
        <v>0</v>
      </c>
    </row>
    <row r="25" spans="1:9">
      <c r="A25" s="78">
        <v>21205</v>
      </c>
      <c r="B25" s="56" t="s">
        <v>138</v>
      </c>
      <c r="C25" s="12">
        <f t="shared" si="1"/>
        <v>1870</v>
      </c>
      <c r="D25" s="22">
        <f>VLOOKUP(B25,单位支出预算总表!B:H,7,0)</f>
        <v>0</v>
      </c>
      <c r="E25" s="22">
        <f t="shared" si="2"/>
        <v>1870</v>
      </c>
      <c r="F25" s="22">
        <f t="shared" si="3"/>
        <v>1870</v>
      </c>
      <c r="G25" s="22">
        <f>VLOOKUP(B25,单位支出预算总表!B:I,8,0)</f>
        <v>1870</v>
      </c>
      <c r="H25" s="22"/>
      <c r="I25" s="22">
        <f>VLOOKUP(B25,单位支出预算总表!B:W,22,0)</f>
        <v>0</v>
      </c>
    </row>
    <row r="26" spans="1:9">
      <c r="A26" s="78">
        <v>2120501</v>
      </c>
      <c r="B26" s="56" t="s">
        <v>138</v>
      </c>
      <c r="C26" s="12">
        <f t="shared" si="1"/>
        <v>1870</v>
      </c>
      <c r="D26" s="22">
        <f>VLOOKUP(B26,单位支出预算总表!B:H,7,0)</f>
        <v>0</v>
      </c>
      <c r="E26" s="22">
        <f t="shared" si="2"/>
        <v>1870</v>
      </c>
      <c r="F26" s="22">
        <f t="shared" si="3"/>
        <v>1870</v>
      </c>
      <c r="G26" s="22">
        <f>VLOOKUP(B26,单位支出预算总表!B:I,8,0)</f>
        <v>1870</v>
      </c>
      <c r="H26" s="22"/>
      <c r="I26" s="22">
        <f>VLOOKUP(B26,单位支出预算总表!B:W,22,0)</f>
        <v>0</v>
      </c>
    </row>
    <row r="27" spans="1:9">
      <c r="A27" s="78">
        <v>21206</v>
      </c>
      <c r="B27" s="56" t="s">
        <v>139</v>
      </c>
      <c r="C27" s="12">
        <f t="shared" si="1"/>
        <v>0</v>
      </c>
      <c r="D27" s="22">
        <f>VLOOKUP(B27,单位支出预算总表!B:H,7,0)</f>
        <v>0</v>
      </c>
      <c r="E27" s="22">
        <f t="shared" si="2"/>
        <v>0</v>
      </c>
      <c r="F27" s="22">
        <f t="shared" si="3"/>
        <v>0</v>
      </c>
      <c r="G27" s="22">
        <f>VLOOKUP(B27,单位支出预算总表!B:I,8,0)</f>
        <v>0</v>
      </c>
      <c r="H27" s="22"/>
      <c r="I27" s="22">
        <f>VLOOKUP(B27,单位支出预算总表!B:W,22,0)</f>
        <v>0</v>
      </c>
    </row>
    <row r="28" spans="1:9">
      <c r="A28" s="78">
        <v>2120601</v>
      </c>
      <c r="B28" s="56" t="s">
        <v>139</v>
      </c>
      <c r="C28" s="12">
        <f t="shared" si="1"/>
        <v>0</v>
      </c>
      <c r="D28" s="22">
        <f>VLOOKUP(B28,单位支出预算总表!B:H,7,0)</f>
        <v>0</v>
      </c>
      <c r="E28" s="22">
        <f t="shared" si="2"/>
        <v>0</v>
      </c>
      <c r="F28" s="22">
        <f t="shared" si="3"/>
        <v>0</v>
      </c>
      <c r="G28" s="22">
        <f>VLOOKUP(B28,单位支出预算总表!B:I,8,0)</f>
        <v>0</v>
      </c>
      <c r="H28" s="22"/>
      <c r="I28" s="22">
        <f>VLOOKUP(B28,单位支出预算总表!B:W,22,0)</f>
        <v>0</v>
      </c>
    </row>
    <row r="29" spans="1:9">
      <c r="A29" s="78">
        <v>21299</v>
      </c>
      <c r="B29" s="56" t="s">
        <v>140</v>
      </c>
      <c r="C29" s="12">
        <f t="shared" si="1"/>
        <v>3111.06</v>
      </c>
      <c r="D29" s="22">
        <f>VLOOKUP(B29,单位支出预算总表!B:H,7,0)</f>
        <v>0</v>
      </c>
      <c r="E29" s="22">
        <f>F29+I29</f>
        <v>3111.06</v>
      </c>
      <c r="F29" s="22">
        <f t="shared" si="3"/>
        <v>1409.88</v>
      </c>
      <c r="G29" s="22">
        <f>VLOOKUP(B29,单位支出预算总表!B:I,8,0)</f>
        <v>1409.88</v>
      </c>
      <c r="H29" s="22"/>
      <c r="I29" s="22">
        <f>VLOOKUP(B29,单位支出预算总表!B:W,22,0)</f>
        <v>1701.18</v>
      </c>
    </row>
    <row r="30" spans="1:9">
      <c r="A30" s="78">
        <v>2129999</v>
      </c>
      <c r="B30" s="56" t="s">
        <v>140</v>
      </c>
      <c r="C30" s="12">
        <f t="shared" si="1"/>
        <v>3111.06</v>
      </c>
      <c r="D30" s="22">
        <f>VLOOKUP(B30,单位支出预算总表!B:H,7,0)</f>
        <v>0</v>
      </c>
      <c r="E30" s="22">
        <f>F30+I30</f>
        <v>3111.06</v>
      </c>
      <c r="F30" s="22">
        <f t="shared" si="3"/>
        <v>1409.88</v>
      </c>
      <c r="G30" s="22">
        <f>VLOOKUP(B30,单位支出预算总表!B:I,8,0)</f>
        <v>1409.88</v>
      </c>
      <c r="H30" s="22"/>
      <c r="I30" s="22">
        <f>VLOOKUP(B30,单位支出预算总表!B:W,22,0)</f>
        <v>1701.18</v>
      </c>
    </row>
    <row r="31" spans="1:9">
      <c r="A31" s="78">
        <v>221</v>
      </c>
      <c r="B31" s="56" t="s">
        <v>141</v>
      </c>
      <c r="C31" s="12">
        <f t="shared" si="1"/>
        <v>2947.79</v>
      </c>
      <c r="D31" s="22">
        <v>154</v>
      </c>
      <c r="E31" s="22">
        <f>F31+I31</f>
        <v>2793.79</v>
      </c>
      <c r="F31" s="22">
        <v>15</v>
      </c>
      <c r="G31" s="22">
        <f>VLOOKUP(B31,单位支出预算总表!B:I,8,0)</f>
        <v>15</v>
      </c>
      <c r="H31" s="22"/>
      <c r="I31" s="22">
        <f>VLOOKUP(B31,单位支出预算总表!B:W,22,0)</f>
        <v>2778.79</v>
      </c>
    </row>
    <row r="32" spans="1:9">
      <c r="A32" s="78">
        <v>22101</v>
      </c>
      <c r="B32" s="56" t="s">
        <v>142</v>
      </c>
      <c r="C32" s="12">
        <f t="shared" si="1"/>
        <v>2793.79</v>
      </c>
      <c r="D32" s="22">
        <f>VLOOKUP(B32,单位支出预算总表!B:H,7,0)</f>
        <v>0</v>
      </c>
      <c r="E32" s="22">
        <f>F32+I32</f>
        <v>2793.79</v>
      </c>
      <c r="F32" s="22">
        <v>15</v>
      </c>
      <c r="G32" s="22">
        <v>15</v>
      </c>
      <c r="H32" s="22"/>
      <c r="I32" s="54">
        <v>2778.79</v>
      </c>
    </row>
    <row r="33" spans="1:9">
      <c r="A33" s="78">
        <v>2210103</v>
      </c>
      <c r="B33" s="56" t="s">
        <v>146</v>
      </c>
      <c r="C33" s="12">
        <v>452.79</v>
      </c>
      <c r="D33" s="22">
        <f>VLOOKUP(B33,单位支出预算总表!B:H,7,0)</f>
        <v>0</v>
      </c>
      <c r="E33" s="22">
        <v>452.79</v>
      </c>
      <c r="F33" s="22"/>
      <c r="G33" s="22">
        <v>0</v>
      </c>
      <c r="H33" s="22"/>
      <c r="I33" s="54">
        <v>452.79</v>
      </c>
    </row>
    <row r="34" spans="1:9">
      <c r="A34" s="78">
        <v>2210199</v>
      </c>
      <c r="B34" s="54" t="s">
        <v>144</v>
      </c>
      <c r="C34" s="12">
        <f>D34+E34</f>
        <v>2341</v>
      </c>
      <c r="D34" s="22">
        <f>VLOOKUP(B34,单位支出预算总表!B:H,7,0)</f>
        <v>0</v>
      </c>
      <c r="E34" s="22">
        <f>F34+I34</f>
        <v>2341</v>
      </c>
      <c r="F34" s="22">
        <v>15</v>
      </c>
      <c r="G34" s="22">
        <v>15</v>
      </c>
      <c r="H34" s="22"/>
      <c r="I34" s="22">
        <v>2326</v>
      </c>
    </row>
    <row r="35" spans="1:9">
      <c r="A35" s="78">
        <v>22102</v>
      </c>
      <c r="B35" s="56" t="s">
        <v>147</v>
      </c>
      <c r="C35" s="12">
        <f>D35+E35</f>
        <v>154</v>
      </c>
      <c r="D35" s="22">
        <f>VLOOKUP(B35,单位支出预算总表!B:H,7,0)</f>
        <v>154</v>
      </c>
      <c r="E35" s="22">
        <f>F35+I35</f>
        <v>0</v>
      </c>
      <c r="F35" s="22"/>
      <c r="G35" s="22">
        <f>VLOOKUP(B35,单位支出预算总表!B:I,8,0)</f>
        <v>0</v>
      </c>
      <c r="H35" s="22"/>
      <c r="I35" s="22">
        <f>VLOOKUP(B35,单位支出预算总表!B:W,22,0)</f>
        <v>0</v>
      </c>
    </row>
    <row r="36" spans="1:9">
      <c r="A36" s="78">
        <v>2210201</v>
      </c>
      <c r="B36" s="56" t="s">
        <v>148</v>
      </c>
      <c r="C36" s="12">
        <f>D36+E36</f>
        <v>70</v>
      </c>
      <c r="D36" s="22">
        <f>VLOOKUP(B36,单位支出预算总表!B:H,7,0)</f>
        <v>70</v>
      </c>
      <c r="E36" s="22">
        <f>F36+I36</f>
        <v>0</v>
      </c>
      <c r="F36" s="22"/>
      <c r="G36" s="22">
        <f>VLOOKUP(B36,单位支出预算总表!B:I,8,0)</f>
        <v>0</v>
      </c>
      <c r="H36" s="22"/>
      <c r="I36" s="22">
        <f>VLOOKUP(B36,单位支出预算总表!B:W,22,0)</f>
        <v>0</v>
      </c>
    </row>
    <row r="37" spans="1:9">
      <c r="A37" s="78">
        <v>2210203</v>
      </c>
      <c r="B37" s="56" t="s">
        <v>149</v>
      </c>
      <c r="C37" s="12">
        <f>D37+E37</f>
        <v>84</v>
      </c>
      <c r="D37" s="22">
        <f>VLOOKUP(B37,单位支出预算总表!B:H,7,0)</f>
        <v>84</v>
      </c>
      <c r="E37" s="22">
        <f>F37+I37</f>
        <v>0</v>
      </c>
      <c r="F37" s="22"/>
      <c r="G37" s="22">
        <f>VLOOKUP(B37,单位支出预算总表!B:I,8,0)</f>
        <v>0</v>
      </c>
      <c r="H37" s="22"/>
      <c r="I37" s="22">
        <f>VLOOKUP(B37,单位支出预算总表!B:W,22,0)</f>
        <v>0</v>
      </c>
    </row>
    <row r="38" spans="1:1">
      <c r="A38" s="7" t="s">
        <v>98</v>
      </c>
    </row>
  </sheetData>
  <mergeCells count="14">
    <mergeCell ref="A1:I1"/>
    <mergeCell ref="A2:I2"/>
    <mergeCell ref="A3:E3"/>
    <mergeCell ref="F3:I3"/>
    <mergeCell ref="A4:B4"/>
    <mergeCell ref="E4:I4"/>
    <mergeCell ref="F5:H5"/>
    <mergeCell ref="A7:B7"/>
    <mergeCell ref="A5:A6"/>
    <mergeCell ref="B5:B6"/>
    <mergeCell ref="C4:C6"/>
    <mergeCell ref="D4:D6"/>
    <mergeCell ref="E5:E6"/>
    <mergeCell ref="I5:I6"/>
  </mergeCells>
  <pageMargins left="0.75" right="0.75" top="0.550694444444444" bottom="0.236111111111111" header="0.5" footer="0.236111111111111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>
    <pageSetUpPr fitToPage="1"/>
  </sheetPr>
  <dimension ref="A1:C93"/>
  <sheetViews>
    <sheetView workbookViewId="0">
      <pane ySplit="5" topLeftCell="A6" activePane="bottomLeft" state="frozen"/>
      <selection/>
      <selection pane="bottomLeft" activeCell="A4" sqref="$A4:$XFD4"/>
    </sheetView>
  </sheetViews>
  <sheetFormatPr defaultColWidth="9" defaultRowHeight="13.5" outlineLevelCol="2"/>
  <cols>
    <col min="1" max="1" width="32.2" customWidth="1"/>
    <col min="2" max="2" width="33.15" customWidth="1"/>
    <col min="3" max="3" width="26.125" style="70" customWidth="1"/>
  </cols>
  <sheetData>
    <row r="1" customHeight="1" spans="1:3">
      <c r="A1" s="17" t="s">
        <v>167</v>
      </c>
      <c r="B1" s="17"/>
      <c r="C1" s="71"/>
    </row>
    <row r="2" ht="45" customHeight="1" spans="1:3">
      <c r="A2" s="19" t="s">
        <v>168</v>
      </c>
      <c r="B2" s="19"/>
      <c r="C2" s="72"/>
    </row>
    <row r="3" ht="15" customHeight="1" spans="1:3">
      <c r="A3" s="73" t="s">
        <v>18</v>
      </c>
      <c r="B3" s="73"/>
      <c r="C3" s="74" t="s">
        <v>19</v>
      </c>
    </row>
    <row r="4" spans="1:3">
      <c r="A4" s="4" t="s">
        <v>169</v>
      </c>
      <c r="B4" s="4" t="s">
        <v>170</v>
      </c>
      <c r="C4" s="75" t="s">
        <v>171</v>
      </c>
    </row>
    <row r="5" spans="1:3">
      <c r="A5" s="76"/>
      <c r="B5" s="5" t="s">
        <v>76</v>
      </c>
      <c r="C5" s="77">
        <f>C6+C20+C41+C47+C60+C87</f>
        <v>862.9</v>
      </c>
    </row>
    <row r="6" spans="1:3">
      <c r="A6" s="6" t="s">
        <v>172</v>
      </c>
      <c r="B6" s="6" t="s">
        <v>173</v>
      </c>
      <c r="C6" s="77">
        <f>SUM(C7:C16)</f>
        <v>698</v>
      </c>
    </row>
    <row r="7" spans="1:3">
      <c r="A7" s="6" t="s">
        <v>174</v>
      </c>
      <c r="B7" s="6" t="s">
        <v>175</v>
      </c>
      <c r="C7" s="77">
        <v>219.77</v>
      </c>
    </row>
    <row r="8" spans="1:3">
      <c r="A8" s="6" t="s">
        <v>174</v>
      </c>
      <c r="B8" s="6" t="s">
        <v>176</v>
      </c>
      <c r="C8" s="77">
        <v>150.5</v>
      </c>
    </row>
    <row r="9" spans="1:3">
      <c r="A9" s="6" t="s">
        <v>174</v>
      </c>
      <c r="B9" s="6" t="s">
        <v>177</v>
      </c>
      <c r="C9" s="77">
        <v>6.73</v>
      </c>
    </row>
    <row r="10" spans="1:3">
      <c r="A10" s="6" t="s">
        <v>174</v>
      </c>
      <c r="B10" s="6" t="s">
        <v>178</v>
      </c>
      <c r="C10" s="77">
        <v>109</v>
      </c>
    </row>
    <row r="11" spans="1:3">
      <c r="A11" s="6" t="s">
        <v>179</v>
      </c>
      <c r="B11" s="6" t="s">
        <v>180</v>
      </c>
      <c r="C11" s="77">
        <v>72</v>
      </c>
    </row>
    <row r="12" spans="1:3">
      <c r="A12" s="6" t="s">
        <v>179</v>
      </c>
      <c r="B12" s="6" t="s">
        <v>181</v>
      </c>
      <c r="C12" s="77">
        <v>12</v>
      </c>
    </row>
    <row r="13" spans="1:3">
      <c r="A13" s="6" t="s">
        <v>179</v>
      </c>
      <c r="B13" s="6" t="s">
        <v>182</v>
      </c>
      <c r="C13" s="77">
        <v>28.5</v>
      </c>
    </row>
    <row r="14" spans="1:3">
      <c r="A14" s="6" t="s">
        <v>179</v>
      </c>
      <c r="B14" s="6" t="s">
        <v>183</v>
      </c>
      <c r="C14" s="77">
        <v>27</v>
      </c>
    </row>
    <row r="15" spans="1:3">
      <c r="A15" s="6" t="s">
        <v>179</v>
      </c>
      <c r="B15" s="6" t="s">
        <v>184</v>
      </c>
      <c r="C15" s="77">
        <v>2.5</v>
      </c>
    </row>
    <row r="16" spans="1:3">
      <c r="A16" s="6" t="s">
        <v>185</v>
      </c>
      <c r="B16" s="6" t="s">
        <v>186</v>
      </c>
      <c r="C16" s="77">
        <v>70</v>
      </c>
    </row>
    <row r="17" spans="1:3">
      <c r="A17" s="6" t="s">
        <v>187</v>
      </c>
      <c r="B17" s="6" t="s">
        <v>188</v>
      </c>
      <c r="C17" s="77"/>
    </row>
    <row r="18" spans="1:3">
      <c r="A18" s="6" t="s">
        <v>187</v>
      </c>
      <c r="B18" s="6" t="s">
        <v>189</v>
      </c>
      <c r="C18" s="77"/>
    </row>
    <row r="19" spans="1:3">
      <c r="A19" s="6" t="s">
        <v>187</v>
      </c>
      <c r="B19" s="6" t="s">
        <v>190</v>
      </c>
      <c r="C19" s="77"/>
    </row>
    <row r="20" spans="1:3">
      <c r="A20" s="6" t="s">
        <v>191</v>
      </c>
      <c r="B20" s="6" t="s">
        <v>192</v>
      </c>
      <c r="C20" s="77">
        <f>SUM(C21:C40)</f>
        <v>60.9</v>
      </c>
    </row>
    <row r="21" spans="1:3">
      <c r="A21" s="6" t="s">
        <v>193</v>
      </c>
      <c r="B21" s="6" t="s">
        <v>194</v>
      </c>
      <c r="C21" s="77">
        <v>20.92</v>
      </c>
    </row>
    <row r="22" spans="1:3">
      <c r="A22" s="6" t="s">
        <v>193</v>
      </c>
      <c r="B22" s="6" t="s">
        <v>195</v>
      </c>
      <c r="C22" s="77"/>
    </row>
    <row r="23" spans="1:3">
      <c r="A23" s="6" t="s">
        <v>193</v>
      </c>
      <c r="B23" s="6" t="s">
        <v>196</v>
      </c>
      <c r="C23" s="77"/>
    </row>
    <row r="24" spans="1:3">
      <c r="A24" s="6" t="s">
        <v>193</v>
      </c>
      <c r="B24" s="6" t="s">
        <v>197</v>
      </c>
      <c r="C24" s="77">
        <v>0.5</v>
      </c>
    </row>
    <row r="25" spans="1:3">
      <c r="A25" s="6" t="s">
        <v>193</v>
      </c>
      <c r="B25" s="6" t="s">
        <v>198</v>
      </c>
      <c r="C25" s="77">
        <v>7</v>
      </c>
    </row>
    <row r="26" spans="1:3">
      <c r="A26" s="6" t="s">
        <v>193</v>
      </c>
      <c r="B26" s="6" t="s">
        <v>199</v>
      </c>
      <c r="C26" s="77">
        <v>4.08</v>
      </c>
    </row>
    <row r="27" spans="1:3">
      <c r="A27" s="6" t="s">
        <v>193</v>
      </c>
      <c r="B27" s="6" t="s">
        <v>200</v>
      </c>
      <c r="C27" s="77"/>
    </row>
    <row r="28" spans="1:3">
      <c r="A28" s="6" t="s">
        <v>193</v>
      </c>
      <c r="B28" s="6" t="s">
        <v>201</v>
      </c>
      <c r="C28" s="77">
        <v>3</v>
      </c>
    </row>
    <row r="29" spans="1:3">
      <c r="A29" s="6" t="s">
        <v>193</v>
      </c>
      <c r="B29" s="6" t="s">
        <v>202</v>
      </c>
      <c r="C29" s="77"/>
    </row>
    <row r="30" spans="1:3">
      <c r="A30" s="6" t="s">
        <v>193</v>
      </c>
      <c r="B30" s="6" t="s">
        <v>203</v>
      </c>
      <c r="C30" s="77"/>
    </row>
    <row r="31" spans="1:3">
      <c r="A31" s="6" t="s">
        <v>193</v>
      </c>
      <c r="B31" s="6" t="s">
        <v>204</v>
      </c>
      <c r="C31" s="77">
        <v>14.5</v>
      </c>
    </row>
    <row r="32" spans="1:3">
      <c r="A32" s="6" t="s">
        <v>205</v>
      </c>
      <c r="B32" s="6" t="s">
        <v>206</v>
      </c>
      <c r="C32" s="77"/>
    </row>
    <row r="33" spans="1:3">
      <c r="A33" s="6" t="s">
        <v>207</v>
      </c>
      <c r="B33" s="6" t="s">
        <v>208</v>
      </c>
      <c r="C33" s="77">
        <v>0.1</v>
      </c>
    </row>
    <row r="34" spans="1:3">
      <c r="A34" s="6" t="s">
        <v>209</v>
      </c>
      <c r="B34" s="6" t="s">
        <v>210</v>
      </c>
      <c r="C34" s="77">
        <v>1.2</v>
      </c>
    </row>
    <row r="35" spans="1:3">
      <c r="A35" s="6" t="s">
        <v>209</v>
      </c>
      <c r="B35" s="6" t="s">
        <v>211</v>
      </c>
      <c r="C35" s="77">
        <v>1.2</v>
      </c>
    </row>
    <row r="36" spans="1:3">
      <c r="A36" s="6" t="s">
        <v>212</v>
      </c>
      <c r="B36" s="6" t="s">
        <v>213</v>
      </c>
      <c r="C36" s="77">
        <v>0.3</v>
      </c>
    </row>
    <row r="37" spans="1:3">
      <c r="A37" s="6" t="s">
        <v>214</v>
      </c>
      <c r="B37" s="6" t="s">
        <v>215</v>
      </c>
      <c r="C37" s="77"/>
    </row>
    <row r="38" spans="1:3">
      <c r="A38" s="6" t="s">
        <v>216</v>
      </c>
      <c r="B38" s="6" t="s">
        <v>217</v>
      </c>
      <c r="C38" s="77">
        <v>8.1</v>
      </c>
    </row>
    <row r="39" spans="1:3">
      <c r="A39" s="6" t="s">
        <v>218</v>
      </c>
      <c r="B39" s="6" t="s">
        <v>219</v>
      </c>
      <c r="C39" s="77"/>
    </row>
    <row r="40" spans="1:3">
      <c r="A40" s="6" t="s">
        <v>220</v>
      </c>
      <c r="B40" s="6" t="s">
        <v>221</v>
      </c>
      <c r="C40" s="77"/>
    </row>
    <row r="41" spans="1:3">
      <c r="A41" s="6" t="s">
        <v>222</v>
      </c>
      <c r="B41" s="6" t="s">
        <v>223</v>
      </c>
      <c r="C41" s="77"/>
    </row>
    <row r="42" hidden="1" spans="1:3">
      <c r="A42" s="6" t="s">
        <v>224</v>
      </c>
      <c r="B42" s="6" t="s">
        <v>225</v>
      </c>
      <c r="C42" s="77">
        <v>0</v>
      </c>
    </row>
    <row r="43" spans="1:3">
      <c r="A43" s="6" t="s">
        <v>226</v>
      </c>
      <c r="B43" s="6" t="s">
        <v>227</v>
      </c>
      <c r="C43" s="77"/>
    </row>
    <row r="44" hidden="1" spans="1:3">
      <c r="A44" s="6" t="s">
        <v>226</v>
      </c>
      <c r="B44" s="6" t="s">
        <v>228</v>
      </c>
      <c r="C44" s="77">
        <v>0</v>
      </c>
    </row>
    <row r="45" hidden="1" spans="1:3">
      <c r="A45" s="6" t="s">
        <v>229</v>
      </c>
      <c r="B45" s="6" t="s">
        <v>230</v>
      </c>
      <c r="C45" s="77">
        <v>0</v>
      </c>
    </row>
    <row r="46" hidden="1" spans="1:3">
      <c r="A46" s="6" t="s">
        <v>229</v>
      </c>
      <c r="B46" s="6" t="s">
        <v>231</v>
      </c>
      <c r="C46" s="77">
        <v>0</v>
      </c>
    </row>
    <row r="47" hidden="1" spans="1:3">
      <c r="A47" s="6" t="s">
        <v>232</v>
      </c>
      <c r="B47" s="6" t="s">
        <v>173</v>
      </c>
      <c r="C47" s="77">
        <f>SUM(C48:C59)</f>
        <v>0</v>
      </c>
    </row>
    <row r="48" hidden="1" spans="1:3">
      <c r="A48" s="6" t="s">
        <v>233</v>
      </c>
      <c r="B48" s="6" t="s">
        <v>175</v>
      </c>
      <c r="C48" s="77">
        <v>0</v>
      </c>
    </row>
    <row r="49" hidden="1" spans="1:3">
      <c r="A49" s="6" t="s">
        <v>233</v>
      </c>
      <c r="B49" s="6" t="s">
        <v>176</v>
      </c>
      <c r="C49" s="77">
        <v>0</v>
      </c>
    </row>
    <row r="50" hidden="1" spans="1:3">
      <c r="A50" s="6" t="s">
        <v>233</v>
      </c>
      <c r="B50" s="6" t="s">
        <v>177</v>
      </c>
      <c r="C50" s="77">
        <v>0</v>
      </c>
    </row>
    <row r="51" hidden="1" spans="1:3">
      <c r="A51" s="6" t="s">
        <v>233</v>
      </c>
      <c r="B51" s="6" t="s">
        <v>188</v>
      </c>
      <c r="C51" s="77">
        <v>0</v>
      </c>
    </row>
    <row r="52" hidden="1" spans="1:3">
      <c r="A52" s="6" t="s">
        <v>233</v>
      </c>
      <c r="B52" s="6" t="s">
        <v>178</v>
      </c>
      <c r="C52" s="77">
        <v>0</v>
      </c>
    </row>
    <row r="53" hidden="1" spans="1:3">
      <c r="A53" s="6" t="s">
        <v>233</v>
      </c>
      <c r="B53" s="6" t="s">
        <v>180</v>
      </c>
      <c r="C53" s="77">
        <v>0</v>
      </c>
    </row>
    <row r="54" hidden="1" spans="1:3">
      <c r="A54" s="6" t="s">
        <v>233</v>
      </c>
      <c r="B54" s="6" t="s">
        <v>181</v>
      </c>
      <c r="C54" s="77">
        <v>0</v>
      </c>
    </row>
    <row r="55" hidden="1" spans="1:3">
      <c r="A55" s="6" t="s">
        <v>233</v>
      </c>
      <c r="B55" s="6" t="s">
        <v>182</v>
      </c>
      <c r="C55" s="77">
        <v>0</v>
      </c>
    </row>
    <row r="56" hidden="1" spans="1:3">
      <c r="A56" s="6" t="s">
        <v>233</v>
      </c>
      <c r="B56" s="6" t="s">
        <v>184</v>
      </c>
      <c r="C56" s="77">
        <v>0</v>
      </c>
    </row>
    <row r="57" spans="1:3">
      <c r="A57" s="6" t="s">
        <v>233</v>
      </c>
      <c r="B57" s="6" t="s">
        <v>186</v>
      </c>
      <c r="C57" s="77"/>
    </row>
    <row r="58" hidden="1" spans="1:3">
      <c r="A58" s="6" t="s">
        <v>233</v>
      </c>
      <c r="B58" s="6" t="s">
        <v>189</v>
      </c>
      <c r="C58" s="77">
        <v>0</v>
      </c>
    </row>
    <row r="59" hidden="1" spans="1:3">
      <c r="A59" s="6" t="s">
        <v>233</v>
      </c>
      <c r="B59" s="6" t="s">
        <v>190</v>
      </c>
      <c r="C59" s="77">
        <v>0</v>
      </c>
    </row>
    <row r="60" hidden="1" spans="1:3">
      <c r="A60" s="6" t="s">
        <v>234</v>
      </c>
      <c r="B60" s="6" t="s">
        <v>192</v>
      </c>
      <c r="C60" s="77">
        <f>SUM(C61:C86)</f>
        <v>0</v>
      </c>
    </row>
    <row r="61" hidden="1" spans="1:3">
      <c r="A61" s="6" t="s">
        <v>235</v>
      </c>
      <c r="B61" s="6" t="s">
        <v>194</v>
      </c>
      <c r="C61" s="77">
        <v>0</v>
      </c>
    </row>
    <row r="62" hidden="1" spans="1:3">
      <c r="A62" s="6" t="s">
        <v>235</v>
      </c>
      <c r="B62" s="6" t="s">
        <v>195</v>
      </c>
      <c r="C62" s="77">
        <v>0</v>
      </c>
    </row>
    <row r="63" hidden="1" spans="1:3">
      <c r="A63" s="6" t="s">
        <v>235</v>
      </c>
      <c r="B63" s="6" t="s">
        <v>236</v>
      </c>
      <c r="C63" s="77">
        <v>0</v>
      </c>
    </row>
    <row r="64" hidden="1" spans="1:3">
      <c r="A64" s="6" t="s">
        <v>235</v>
      </c>
      <c r="B64" s="6" t="s">
        <v>196</v>
      </c>
      <c r="C64" s="77">
        <v>0</v>
      </c>
    </row>
    <row r="65" hidden="1" spans="1:3">
      <c r="A65" s="6" t="s">
        <v>235</v>
      </c>
      <c r="B65" s="6" t="s">
        <v>197</v>
      </c>
      <c r="C65" s="77">
        <v>0</v>
      </c>
    </row>
    <row r="66" hidden="1" spans="1:3">
      <c r="A66" s="6" t="s">
        <v>235</v>
      </c>
      <c r="B66" s="6" t="s">
        <v>198</v>
      </c>
      <c r="C66" s="77">
        <v>0</v>
      </c>
    </row>
    <row r="67" hidden="1" spans="1:3">
      <c r="A67" s="6" t="s">
        <v>235</v>
      </c>
      <c r="B67" s="6" t="s">
        <v>199</v>
      </c>
      <c r="C67" s="77">
        <v>0</v>
      </c>
    </row>
    <row r="68" hidden="1" spans="1:3">
      <c r="A68" s="6" t="s">
        <v>235</v>
      </c>
      <c r="B68" s="6" t="s">
        <v>237</v>
      </c>
      <c r="C68" s="77">
        <v>0</v>
      </c>
    </row>
    <row r="69" hidden="1" spans="1:3">
      <c r="A69" s="6" t="s">
        <v>235</v>
      </c>
      <c r="B69" s="6" t="s">
        <v>200</v>
      </c>
      <c r="C69" s="77">
        <v>0</v>
      </c>
    </row>
    <row r="70" hidden="1" spans="1:3">
      <c r="A70" s="6" t="s">
        <v>235</v>
      </c>
      <c r="B70" s="6" t="s">
        <v>201</v>
      </c>
      <c r="C70" s="77">
        <v>0</v>
      </c>
    </row>
    <row r="71" hidden="1" spans="1:3">
      <c r="A71" s="6" t="s">
        <v>235</v>
      </c>
      <c r="B71" s="6" t="s">
        <v>215</v>
      </c>
      <c r="C71" s="77">
        <v>0</v>
      </c>
    </row>
    <row r="72" hidden="1" spans="1:3">
      <c r="A72" s="6" t="s">
        <v>235</v>
      </c>
      <c r="B72" s="6" t="s">
        <v>219</v>
      </c>
      <c r="C72" s="77">
        <v>0</v>
      </c>
    </row>
    <row r="73" hidden="1" spans="1:3">
      <c r="A73" s="6" t="s">
        <v>235</v>
      </c>
      <c r="B73" s="6" t="s">
        <v>238</v>
      </c>
      <c r="C73" s="77">
        <v>0</v>
      </c>
    </row>
    <row r="74" hidden="1" spans="1:3">
      <c r="A74" s="6" t="s">
        <v>235</v>
      </c>
      <c r="B74" s="6" t="s">
        <v>206</v>
      </c>
      <c r="C74" s="77">
        <v>0</v>
      </c>
    </row>
    <row r="75" hidden="1" spans="1:3">
      <c r="A75" s="6" t="s">
        <v>235</v>
      </c>
      <c r="B75" s="6" t="s">
        <v>208</v>
      </c>
      <c r="C75" s="77">
        <v>0</v>
      </c>
    </row>
    <row r="76" hidden="1" spans="1:3">
      <c r="A76" s="6" t="s">
        <v>235</v>
      </c>
      <c r="B76" s="6" t="s">
        <v>213</v>
      </c>
      <c r="C76" s="77">
        <v>0</v>
      </c>
    </row>
    <row r="77" hidden="1" spans="1:3">
      <c r="A77" s="6" t="s">
        <v>235</v>
      </c>
      <c r="B77" s="6" t="s">
        <v>239</v>
      </c>
      <c r="C77" s="77">
        <v>0</v>
      </c>
    </row>
    <row r="78" hidden="1" spans="1:3">
      <c r="A78" s="6" t="s">
        <v>235</v>
      </c>
      <c r="B78" s="6" t="s">
        <v>240</v>
      </c>
      <c r="C78" s="77">
        <v>0</v>
      </c>
    </row>
    <row r="79" hidden="1" spans="1:3">
      <c r="A79" s="6" t="s">
        <v>235</v>
      </c>
      <c r="B79" s="6" t="s">
        <v>210</v>
      </c>
      <c r="C79" s="77">
        <v>0</v>
      </c>
    </row>
    <row r="80" hidden="1" spans="1:3">
      <c r="A80" s="6" t="s">
        <v>235</v>
      </c>
      <c r="B80" s="6" t="s">
        <v>211</v>
      </c>
      <c r="C80" s="77">
        <v>0</v>
      </c>
    </row>
    <row r="81" hidden="1" spans="1:3">
      <c r="A81" s="6" t="s">
        <v>235</v>
      </c>
      <c r="B81" s="6" t="s">
        <v>202</v>
      </c>
      <c r="C81" s="77">
        <v>0</v>
      </c>
    </row>
    <row r="82" hidden="1" spans="1:3">
      <c r="A82" s="6" t="s">
        <v>235</v>
      </c>
      <c r="B82" s="6" t="s">
        <v>203</v>
      </c>
      <c r="C82" s="77">
        <v>0</v>
      </c>
    </row>
    <row r="83" hidden="1" spans="1:3">
      <c r="A83" s="6" t="s">
        <v>235</v>
      </c>
      <c r="B83" s="6" t="s">
        <v>217</v>
      </c>
      <c r="C83" s="77">
        <v>0</v>
      </c>
    </row>
    <row r="84" hidden="1" spans="1:3">
      <c r="A84" s="6" t="s">
        <v>235</v>
      </c>
      <c r="B84" s="6" t="s">
        <v>204</v>
      </c>
      <c r="C84" s="77">
        <v>0</v>
      </c>
    </row>
    <row r="85" hidden="1" spans="1:3">
      <c r="A85" s="6" t="s">
        <v>235</v>
      </c>
      <c r="B85" s="6" t="s">
        <v>241</v>
      </c>
      <c r="C85" s="77">
        <v>0</v>
      </c>
    </row>
    <row r="86" hidden="1" spans="1:3">
      <c r="A86" s="6" t="s">
        <v>235</v>
      </c>
      <c r="B86" s="6" t="s">
        <v>221</v>
      </c>
      <c r="C86" s="77">
        <v>0</v>
      </c>
    </row>
    <row r="87" spans="1:3">
      <c r="A87" s="6" t="s">
        <v>242</v>
      </c>
      <c r="B87" s="6" t="s">
        <v>243</v>
      </c>
      <c r="C87" s="77">
        <f>SUM(C88:C92)</f>
        <v>104</v>
      </c>
    </row>
    <row r="88" hidden="1" spans="1:3">
      <c r="A88" s="6" t="s">
        <v>244</v>
      </c>
      <c r="B88" s="6" t="s">
        <v>245</v>
      </c>
      <c r="C88" s="77">
        <v>0</v>
      </c>
    </row>
    <row r="89" hidden="1" spans="1:3">
      <c r="A89" s="6" t="s">
        <v>246</v>
      </c>
      <c r="B89" s="6" t="s">
        <v>247</v>
      </c>
      <c r="C89" s="77">
        <v>0</v>
      </c>
    </row>
    <row r="90" spans="1:3">
      <c r="A90" s="6" t="s">
        <v>246</v>
      </c>
      <c r="B90" s="6" t="s">
        <v>248</v>
      </c>
      <c r="C90" s="77">
        <v>96</v>
      </c>
    </row>
    <row r="91" spans="1:3">
      <c r="A91" s="6" t="s">
        <v>249</v>
      </c>
      <c r="B91" s="6" t="s">
        <v>250</v>
      </c>
      <c r="C91" s="77">
        <v>8</v>
      </c>
    </row>
    <row r="92" hidden="1" spans="1:3">
      <c r="A92" s="6" t="s">
        <v>249</v>
      </c>
      <c r="B92" s="6" t="s">
        <v>251</v>
      </c>
      <c r="C92" s="77">
        <v>0</v>
      </c>
    </row>
    <row r="93" spans="1:1">
      <c r="A93" s="7" t="s">
        <v>98</v>
      </c>
    </row>
  </sheetData>
  <autoFilter xmlns:etc="http://www.wps.cn/officeDocument/2017/etCustomData" ref="A4:C93" etc:filterBottomFollowUsedRange="0">
    <filterColumn colId="2">
      <filters blank="1">
        <filter val="12"/>
        <filter val="20.92"/>
        <filter val="96"/>
        <filter val="698"/>
        <filter val="0.1"/>
        <filter val="8.1"/>
        <filter val="1.2"/>
        <filter val="0.3"/>
        <filter val="0.5"/>
        <filter val="2.5"/>
        <filter val="14.5"/>
        <filter val="28.5"/>
        <filter val="150.5"/>
        <filter val="27"/>
        <filter val="60.9"/>
        <filter val="862.9"/>
        <filter val="70"/>
        <filter val="72"/>
        <filter val="6.73"/>
        <filter val="219.77"/>
        <filter val="3"/>
        <filter val="104"/>
        <filter val="7"/>
        <filter val="8"/>
        <filter val="4.08"/>
        <filter val="109"/>
      </filters>
    </filterColumn>
    <extLst/>
  </autoFilter>
  <mergeCells count="3">
    <mergeCell ref="A1:C1"/>
    <mergeCell ref="A2:C2"/>
    <mergeCell ref="A3:B3"/>
  </mergeCells>
  <pageMargins left="0.393055555555556" right="0.314583333333333" top="1" bottom="1" header="0.5" footer="0.5"/>
  <pageSetup paperSize="9" scale="99" orientation="portrait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workbookViewId="0">
      <selection activeCell="A2" sqref="A2:G2"/>
    </sheetView>
  </sheetViews>
  <sheetFormatPr defaultColWidth="9" defaultRowHeight="13.5" outlineLevelCol="6"/>
  <cols>
    <col min="1" max="2" width="20.625" customWidth="1"/>
    <col min="3" max="4" width="14.375" customWidth="1"/>
    <col min="5" max="5" width="12.875" customWidth="1"/>
    <col min="6" max="6" width="17.75" customWidth="1"/>
    <col min="7" max="7" width="20.5" customWidth="1"/>
  </cols>
  <sheetData>
    <row r="1" customHeight="1" spans="1:7">
      <c r="A1" s="1" t="s">
        <v>252</v>
      </c>
      <c r="B1" s="1"/>
      <c r="C1" s="1"/>
      <c r="D1" s="1"/>
      <c r="E1" s="1"/>
      <c r="F1" s="1"/>
      <c r="G1" s="1"/>
    </row>
    <row r="2" ht="15" customHeight="1" spans="1:7">
      <c r="A2" s="65" t="s">
        <v>253</v>
      </c>
      <c r="B2" s="65"/>
      <c r="C2" s="65"/>
      <c r="D2" s="65"/>
      <c r="E2" s="65"/>
      <c r="F2" s="65"/>
      <c r="G2" s="65"/>
    </row>
    <row r="3" ht="15" customHeight="1" spans="1:7">
      <c r="A3" s="47" t="s">
        <v>18</v>
      </c>
      <c r="B3" s="47"/>
      <c r="C3" s="47"/>
      <c r="D3" s="47"/>
      <c r="E3" s="66" t="s">
        <v>19</v>
      </c>
      <c r="F3" s="66"/>
      <c r="G3" s="66"/>
    </row>
    <row r="4" ht="15" customHeight="1" spans="1:7">
      <c r="A4" s="10" t="s">
        <v>158</v>
      </c>
      <c r="B4" s="10"/>
      <c r="C4" s="10" t="s">
        <v>254</v>
      </c>
      <c r="D4" s="4" t="s">
        <v>111</v>
      </c>
      <c r="E4" s="4" t="s">
        <v>112</v>
      </c>
      <c r="F4" s="4"/>
      <c r="G4" s="4"/>
    </row>
    <row r="5" spans="1:7">
      <c r="A5" s="4" t="s">
        <v>109</v>
      </c>
      <c r="B5" s="4" t="s">
        <v>110</v>
      </c>
      <c r="C5" s="10"/>
      <c r="D5" s="4"/>
      <c r="E5" s="4" t="s">
        <v>80</v>
      </c>
      <c r="F5" s="4" t="s">
        <v>255</v>
      </c>
      <c r="G5" s="4" t="s">
        <v>161</v>
      </c>
    </row>
    <row r="6" ht="15" customHeight="1" spans="1:7">
      <c r="A6" s="5" t="s">
        <v>90</v>
      </c>
      <c r="B6" s="5"/>
      <c r="C6" s="11" t="s">
        <v>164</v>
      </c>
      <c r="D6" s="5">
        <v>2</v>
      </c>
      <c r="E6" s="5" t="s">
        <v>256</v>
      </c>
      <c r="F6" s="5">
        <v>4</v>
      </c>
      <c r="G6" s="5">
        <v>5</v>
      </c>
    </row>
    <row r="7" spans="1:7">
      <c r="A7" s="11"/>
      <c r="B7" s="11" t="s">
        <v>76</v>
      </c>
      <c r="C7" s="12">
        <f t="shared" ref="C7:C10" si="0">D7+E7</f>
        <v>0</v>
      </c>
      <c r="D7" s="12">
        <v>0</v>
      </c>
      <c r="E7" s="12">
        <f t="shared" ref="E7:E10" si="1">F7+G7</f>
        <v>0</v>
      </c>
      <c r="F7" s="12">
        <v>0</v>
      </c>
      <c r="G7" s="12">
        <v>0</v>
      </c>
    </row>
    <row r="8" spans="1:7">
      <c r="A8" s="13" t="s">
        <v>257</v>
      </c>
      <c r="B8" s="69" t="s">
        <v>258</v>
      </c>
      <c r="C8" s="12">
        <f t="shared" si="0"/>
        <v>0</v>
      </c>
      <c r="D8" s="12">
        <v>0</v>
      </c>
      <c r="E8" s="12">
        <f t="shared" si="1"/>
        <v>0</v>
      </c>
      <c r="F8" s="12">
        <v>0</v>
      </c>
      <c r="G8" s="12">
        <v>0</v>
      </c>
    </row>
    <row r="9" spans="1:7">
      <c r="A9" s="13" t="s">
        <v>259</v>
      </c>
      <c r="B9" s="69" t="s">
        <v>258</v>
      </c>
      <c r="C9" s="12">
        <f t="shared" si="0"/>
        <v>0</v>
      </c>
      <c r="D9" s="12">
        <v>0</v>
      </c>
      <c r="E9" s="12">
        <f t="shared" si="1"/>
        <v>0</v>
      </c>
      <c r="F9" s="12">
        <v>0</v>
      </c>
      <c r="G9" s="12">
        <v>0</v>
      </c>
    </row>
    <row r="10" spans="1:7">
      <c r="A10" s="13" t="s">
        <v>260</v>
      </c>
      <c r="B10" s="69" t="s">
        <v>258</v>
      </c>
      <c r="C10" s="12">
        <f t="shared" si="0"/>
        <v>0</v>
      </c>
      <c r="D10" s="12">
        <v>0</v>
      </c>
      <c r="E10" s="12">
        <f t="shared" si="1"/>
        <v>0</v>
      </c>
      <c r="F10" s="12">
        <v>0</v>
      </c>
      <c r="G10" s="12">
        <v>0</v>
      </c>
    </row>
    <row r="11" spans="1:1">
      <c r="A11" s="7" t="s">
        <v>98</v>
      </c>
    </row>
  </sheetData>
  <mergeCells count="9">
    <mergeCell ref="A1:G1"/>
    <mergeCell ref="A2:G2"/>
    <mergeCell ref="A3:D3"/>
    <mergeCell ref="E3:G3"/>
    <mergeCell ref="A4:B4"/>
    <mergeCell ref="E4:G4"/>
    <mergeCell ref="A6:B6"/>
    <mergeCell ref="C4:C5"/>
    <mergeCell ref="D4:D5"/>
  </mergeCells>
  <pageMargins left="0.75" right="0.75" top="1" bottom="1" header="0.5" footer="0.5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workbookViewId="0">
      <selection activeCell="A2" sqref="A2:G2"/>
    </sheetView>
  </sheetViews>
  <sheetFormatPr defaultColWidth="9" defaultRowHeight="13.5" outlineLevelCol="6"/>
  <cols>
    <col min="1" max="4" width="20.625" customWidth="1"/>
    <col min="5" max="6" width="16.75" customWidth="1"/>
    <col min="7" max="7" width="15.75" customWidth="1"/>
  </cols>
  <sheetData>
    <row r="1" customHeight="1" spans="1:7">
      <c r="A1" s="1" t="s">
        <v>261</v>
      </c>
      <c r="B1" s="1"/>
      <c r="C1" s="1"/>
      <c r="D1" s="1"/>
      <c r="E1" s="1"/>
      <c r="F1" s="1"/>
      <c r="G1" s="1"/>
    </row>
    <row r="2" ht="15" customHeight="1" spans="1:7">
      <c r="A2" s="65" t="s">
        <v>262</v>
      </c>
      <c r="B2" s="65"/>
      <c r="C2" s="65"/>
      <c r="D2" s="65"/>
      <c r="E2" s="65"/>
      <c r="F2" s="65"/>
      <c r="G2" s="65"/>
    </row>
    <row r="3" ht="15" customHeight="1" spans="1:7">
      <c r="A3" s="47" t="s">
        <v>18</v>
      </c>
      <c r="B3" s="47"/>
      <c r="C3" s="47"/>
      <c r="D3" s="47"/>
      <c r="E3" s="66" t="s">
        <v>19</v>
      </c>
      <c r="F3" s="66"/>
      <c r="G3" s="66"/>
    </row>
    <row r="4" ht="15" customHeight="1" spans="1:7">
      <c r="A4" s="10" t="s">
        <v>158</v>
      </c>
      <c r="B4" s="10"/>
      <c r="C4" s="10" t="s">
        <v>254</v>
      </c>
      <c r="D4" s="4" t="s">
        <v>111</v>
      </c>
      <c r="E4" s="4" t="s">
        <v>112</v>
      </c>
      <c r="F4" s="4"/>
      <c r="G4" s="4"/>
    </row>
    <row r="5" spans="1:7">
      <c r="A5" s="4" t="s">
        <v>109</v>
      </c>
      <c r="B5" s="4" t="s">
        <v>110</v>
      </c>
      <c r="C5" s="10"/>
      <c r="D5" s="4"/>
      <c r="E5" s="4" t="s">
        <v>80</v>
      </c>
      <c r="F5" s="4" t="s">
        <v>160</v>
      </c>
      <c r="G5" s="4" t="s">
        <v>161</v>
      </c>
    </row>
    <row r="6" ht="15" customHeight="1" spans="1:7">
      <c r="A6" s="5" t="s">
        <v>90</v>
      </c>
      <c r="B6" s="5"/>
      <c r="C6" s="11" t="s">
        <v>164</v>
      </c>
      <c r="D6" s="5">
        <v>2</v>
      </c>
      <c r="E6" s="5" t="s">
        <v>256</v>
      </c>
      <c r="F6" s="5">
        <v>4</v>
      </c>
      <c r="G6" s="5">
        <v>5</v>
      </c>
    </row>
    <row r="7" spans="1:7">
      <c r="A7" s="5"/>
      <c r="B7" s="5" t="s">
        <v>76</v>
      </c>
      <c r="C7" s="12">
        <f t="shared" ref="C7:C10" si="0">D7+E7</f>
        <v>0</v>
      </c>
      <c r="D7" s="22">
        <v>0</v>
      </c>
      <c r="E7" s="22">
        <f t="shared" ref="E7:E10" si="1">F7+G7</f>
        <v>0</v>
      </c>
      <c r="F7" s="22">
        <v>0</v>
      </c>
      <c r="G7" s="22">
        <v>0</v>
      </c>
    </row>
    <row r="8" spans="1:7">
      <c r="A8" s="13" t="s">
        <v>257</v>
      </c>
      <c r="B8" s="69" t="s">
        <v>258</v>
      </c>
      <c r="C8" s="12">
        <f t="shared" si="0"/>
        <v>0</v>
      </c>
      <c r="D8" s="22">
        <v>0</v>
      </c>
      <c r="E8" s="22">
        <f t="shared" si="1"/>
        <v>0</v>
      </c>
      <c r="F8" s="22">
        <v>0</v>
      </c>
      <c r="G8" s="22">
        <v>0</v>
      </c>
    </row>
    <row r="9" spans="1:7">
      <c r="A9" s="13" t="s">
        <v>259</v>
      </c>
      <c r="B9" s="69" t="s">
        <v>258</v>
      </c>
      <c r="C9" s="12">
        <f t="shared" si="0"/>
        <v>0</v>
      </c>
      <c r="D9" s="22">
        <v>0</v>
      </c>
      <c r="E9" s="22">
        <f t="shared" si="1"/>
        <v>0</v>
      </c>
      <c r="F9" s="22">
        <v>0</v>
      </c>
      <c r="G9" s="22">
        <v>0</v>
      </c>
    </row>
    <row r="10" spans="1:7">
      <c r="A10" s="13" t="s">
        <v>260</v>
      </c>
      <c r="B10" s="69" t="s">
        <v>258</v>
      </c>
      <c r="C10" s="12">
        <f t="shared" si="0"/>
        <v>0</v>
      </c>
      <c r="D10" s="22">
        <v>0</v>
      </c>
      <c r="E10" s="22">
        <f t="shared" si="1"/>
        <v>0</v>
      </c>
      <c r="F10" s="22">
        <v>0</v>
      </c>
      <c r="G10" s="22">
        <v>0</v>
      </c>
    </row>
    <row r="11" spans="1:1">
      <c r="A11" s="7" t="s">
        <v>98</v>
      </c>
    </row>
  </sheetData>
  <mergeCells count="9">
    <mergeCell ref="A1:G1"/>
    <mergeCell ref="A2:G2"/>
    <mergeCell ref="A3:D3"/>
    <mergeCell ref="E3:G3"/>
    <mergeCell ref="A4:B4"/>
    <mergeCell ref="E4:G4"/>
    <mergeCell ref="A6:B6"/>
    <mergeCell ref="C4:C5"/>
    <mergeCell ref="D4:D5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目录</vt:lpstr>
      <vt:lpstr>单位收支预算总表</vt:lpstr>
      <vt:lpstr>单位收入预算总表</vt:lpstr>
      <vt:lpstr>单位支出预算总表</vt:lpstr>
      <vt:lpstr>财政拨款收支预算总表</vt:lpstr>
      <vt:lpstr>一般公共预算支出表</vt:lpstr>
      <vt:lpstr>一般公共预算基本支出明细表（按经济分类）</vt:lpstr>
      <vt:lpstr>政府性基金预算支出表</vt:lpstr>
      <vt:lpstr>国有资本经营预算支出表</vt:lpstr>
      <vt:lpstr>财政拨款“三公”经费预算支出表</vt:lpstr>
      <vt:lpstr>基本支出预算总表</vt:lpstr>
      <vt:lpstr>项目支出预算总表</vt:lpstr>
      <vt:lpstr>单位政府采购预算表</vt:lpstr>
      <vt:lpstr>省对下转移支付预算表</vt:lpstr>
      <vt:lpstr>项目支出绩效目标表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吴</cp:lastModifiedBy>
  <dcterms:created xsi:type="dcterms:W3CDTF">2023-02-14T01:53:00Z</dcterms:created>
  <dcterms:modified xsi:type="dcterms:W3CDTF">2025-04-30T02:07:29Z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A09F838A7773426696CE591A0092C70D_13</vt:lpwstr>
  </property>
  <property fmtid="{D5CDD505-2E9C-101B-9397-08002B2CF9AE}" pid="3" name="KSOProductBuildVer">
    <vt:lpwstr>2052-12.1.0.20784</vt:lpwstr>
  </property>
  <property fmtid="{D5CDD505-2E9C-101B-9397-08002B2CF9AE}" pid="4" name="KSOReadingLayout">
    <vt:bool>true</vt:bool>
  </property>
</Properties>
</file>